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/>
  <mc:AlternateContent xmlns:mc="http://schemas.openxmlformats.org/markup-compatibility/2006">
    <mc:Choice Requires="x15">
      <x15ac:absPath xmlns:x15ac="http://schemas.microsoft.com/office/spreadsheetml/2010/11/ac" url="C:\Users\Guillaume ertuic\Desktop\"/>
    </mc:Choice>
  </mc:AlternateContent>
  <xr:revisionPtr revIDLastSave="0" documentId="8_{B244F9A2-9FC5-48F1-ABEB-CC602DC35E80}" xr6:coauthVersionLast="43" xr6:coauthVersionMax="43" xr10:uidLastSave="{00000000-0000-0000-0000-000000000000}"/>
  <bookViews>
    <workbookView xWindow="-120" yWindow="-120" windowWidth="19440" windowHeight="10440" tabRatio="609" activeTab="2" xr2:uid="{00000000-000D-0000-FFFF-FFFF00000000}"/>
  </bookViews>
  <sheets>
    <sheet name="Classe" sheetId="1" r:id="rId1"/>
    <sheet name="Fran" sheetId="3" r:id="rId2"/>
    <sheet name="Maths" sheetId="2" r:id="rId3"/>
    <sheet name="Repartition classe" sheetId="6" r:id="rId4"/>
    <sheet name="Bilan_classe" sheetId="5" r:id="rId5"/>
    <sheet name="Bilan_ind" sheetId="4" r:id="rId6"/>
    <sheet name="Réussite par items" sheetId="7" r:id="rId7"/>
  </sheets>
  <definedNames>
    <definedName name="_xlnm.Print_Area" localSheetId="5">Bilan_ind!$B$5:$F$60,Bilan_ind!$B$62:$F$121</definedName>
    <definedName name="_xlnm.Print_Area" localSheetId="6">'Réussite par items'!$A$1:$P$47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9" i="5" l="1"/>
  <c r="B60" i="5"/>
  <c r="B61" i="5"/>
  <c r="D61" i="2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0" i="4"/>
  <c r="E99" i="4"/>
  <c r="E98" i="4"/>
  <c r="E97" i="4"/>
  <c r="E96" i="4"/>
  <c r="E95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CH11" i="3"/>
  <c r="CH12" i="3"/>
  <c r="CH13" i="3"/>
  <c r="CH14" i="3"/>
  <c r="CH15" i="3"/>
  <c r="CH16" i="3"/>
  <c r="CH17" i="3"/>
  <c r="CH18" i="3"/>
  <c r="CH19" i="3"/>
  <c r="CH20" i="3"/>
  <c r="CH21" i="3"/>
  <c r="CH22" i="3"/>
  <c r="CH23" i="3"/>
  <c r="CH24" i="3"/>
  <c r="CH25" i="3"/>
  <c r="CH26" i="3"/>
  <c r="CH27" i="3"/>
  <c r="CH28" i="3"/>
  <c r="CH29" i="3"/>
  <c r="CH30" i="3"/>
  <c r="CH31" i="3"/>
  <c r="CH32" i="3"/>
  <c r="CH33" i="3"/>
  <c r="CH34" i="3"/>
  <c r="CH35" i="3"/>
  <c r="CH36" i="3"/>
  <c r="CH37" i="3"/>
  <c r="CH38" i="3"/>
  <c r="CH39" i="3"/>
  <c r="CH40" i="3"/>
  <c r="CH41" i="3"/>
  <c r="CH42" i="3"/>
  <c r="CH43" i="3"/>
  <c r="CH44" i="3"/>
  <c r="CH45" i="3"/>
  <c r="CH46" i="3"/>
  <c r="CH47" i="3"/>
  <c r="CH48" i="3"/>
  <c r="CH49" i="3"/>
  <c r="CH50" i="3"/>
  <c r="CH51" i="3"/>
  <c r="CH52" i="3"/>
  <c r="CH53" i="3"/>
  <c r="CH54" i="3"/>
  <c r="CH55" i="3"/>
  <c r="CH56" i="3"/>
  <c r="CH57" i="3"/>
  <c r="CH58" i="3"/>
  <c r="CH59" i="3"/>
  <c r="CH60" i="3"/>
  <c r="CH61" i="3"/>
  <c r="CH62" i="3"/>
  <c r="CH63" i="3"/>
  <c r="CH64" i="3"/>
  <c r="CH65" i="3"/>
  <c r="CH66" i="3"/>
  <c r="CG8" i="3"/>
  <c r="CG9" i="3"/>
  <c r="CG10" i="3"/>
  <c r="CG11" i="3"/>
  <c r="CG12" i="3"/>
  <c r="CG13" i="3"/>
  <c r="CG14" i="3"/>
  <c r="CG15" i="3"/>
  <c r="CG16" i="3"/>
  <c r="CG17" i="3"/>
  <c r="CG18" i="3"/>
  <c r="CG19" i="3"/>
  <c r="CG20" i="3"/>
  <c r="CG21" i="3"/>
  <c r="CG22" i="3"/>
  <c r="CG23" i="3"/>
  <c r="CG24" i="3"/>
  <c r="CG25" i="3"/>
  <c r="CG26" i="3"/>
  <c r="CG27" i="3"/>
  <c r="CG28" i="3"/>
  <c r="CG29" i="3"/>
  <c r="CG30" i="3"/>
  <c r="CG31" i="3"/>
  <c r="CG32" i="3"/>
  <c r="CG33" i="3"/>
  <c r="CG34" i="3"/>
  <c r="CG35" i="3"/>
  <c r="CG36" i="3"/>
  <c r="CG37" i="3"/>
  <c r="CG38" i="3"/>
  <c r="CG39" i="3"/>
  <c r="CG40" i="3"/>
  <c r="CG41" i="3"/>
  <c r="CG42" i="3"/>
  <c r="CG43" i="3"/>
  <c r="CG44" i="3"/>
  <c r="CG45" i="3"/>
  <c r="CG46" i="3"/>
  <c r="CG47" i="3"/>
  <c r="CG48" i="3"/>
  <c r="CG49" i="3"/>
  <c r="CG50" i="3"/>
  <c r="CG51" i="3"/>
  <c r="CG52" i="3"/>
  <c r="CG53" i="3"/>
  <c r="CG54" i="3"/>
  <c r="CG55" i="3"/>
  <c r="CG56" i="3"/>
  <c r="CG57" i="3"/>
  <c r="CG58" i="3"/>
  <c r="CG59" i="3"/>
  <c r="CG60" i="3"/>
  <c r="CG61" i="3"/>
  <c r="CG62" i="3"/>
  <c r="CG63" i="3"/>
  <c r="CG64" i="3"/>
  <c r="CG65" i="3"/>
  <c r="CG66" i="3"/>
  <c r="CF8" i="3"/>
  <c r="CH8" i="3"/>
  <c r="CF9" i="3"/>
  <c r="CF10" i="3"/>
  <c r="CF11" i="3"/>
  <c r="CF12" i="3"/>
  <c r="CF13" i="3"/>
  <c r="CF14" i="3"/>
  <c r="CF15" i="3"/>
  <c r="CF16" i="3"/>
  <c r="CF17" i="3"/>
  <c r="CF18" i="3"/>
  <c r="CF19" i="3"/>
  <c r="CF20" i="3"/>
  <c r="CF21" i="3"/>
  <c r="CF22" i="3"/>
  <c r="CF23" i="3"/>
  <c r="CF24" i="3"/>
  <c r="CF25" i="3"/>
  <c r="CF26" i="3"/>
  <c r="CF27" i="3"/>
  <c r="CF28" i="3"/>
  <c r="CF29" i="3"/>
  <c r="CF30" i="3"/>
  <c r="CF31" i="3"/>
  <c r="CF32" i="3"/>
  <c r="CF33" i="3"/>
  <c r="CF34" i="3"/>
  <c r="CF35" i="3"/>
  <c r="CF36" i="3"/>
  <c r="CF37" i="3"/>
  <c r="CF38" i="3"/>
  <c r="CF39" i="3"/>
  <c r="CF40" i="3"/>
  <c r="CF41" i="3"/>
  <c r="CF42" i="3"/>
  <c r="CF43" i="3"/>
  <c r="CF44" i="3"/>
  <c r="CF45" i="3"/>
  <c r="CF46" i="3"/>
  <c r="CF47" i="3"/>
  <c r="CF48" i="3"/>
  <c r="CF49" i="3"/>
  <c r="CF50" i="3"/>
  <c r="CF51" i="3"/>
  <c r="CF52" i="3"/>
  <c r="CF53" i="3"/>
  <c r="CF54" i="3"/>
  <c r="CF55" i="3"/>
  <c r="CF56" i="3"/>
  <c r="CF57" i="3"/>
  <c r="CF58" i="3"/>
  <c r="CF59" i="3"/>
  <c r="CF60" i="3"/>
  <c r="CF61" i="3"/>
  <c r="CF62" i="3"/>
  <c r="CF63" i="3"/>
  <c r="CF64" i="3"/>
  <c r="CF65" i="3"/>
  <c r="CF66" i="3"/>
  <c r="CE10" i="3"/>
  <c r="I8" i="5"/>
  <c r="CE11" i="3"/>
  <c r="CE12" i="3"/>
  <c r="CE13" i="3"/>
  <c r="CE14" i="3"/>
  <c r="CE15" i="3"/>
  <c r="CE16" i="3"/>
  <c r="CE17" i="3"/>
  <c r="CE18" i="3"/>
  <c r="CE19" i="3"/>
  <c r="CE20" i="3"/>
  <c r="CE21" i="3"/>
  <c r="CE22" i="3"/>
  <c r="CE23" i="3"/>
  <c r="CE24" i="3"/>
  <c r="CE25" i="3"/>
  <c r="CE26" i="3"/>
  <c r="CE27" i="3"/>
  <c r="CE28" i="3"/>
  <c r="CE29" i="3"/>
  <c r="CE30" i="3"/>
  <c r="CE31" i="3"/>
  <c r="CE32" i="3"/>
  <c r="CE33" i="3"/>
  <c r="CE34" i="3"/>
  <c r="CE35" i="3"/>
  <c r="CE36" i="3"/>
  <c r="CE37" i="3"/>
  <c r="CE38" i="3"/>
  <c r="CE39" i="3"/>
  <c r="CE40" i="3"/>
  <c r="CE41" i="3"/>
  <c r="CE42" i="3"/>
  <c r="CE43" i="3"/>
  <c r="CE44" i="3"/>
  <c r="CE45" i="3"/>
  <c r="CE46" i="3"/>
  <c r="CE47" i="3"/>
  <c r="CE48" i="3"/>
  <c r="CE49" i="3"/>
  <c r="CE50" i="3"/>
  <c r="CE51" i="3"/>
  <c r="CE52" i="3"/>
  <c r="CE53" i="3"/>
  <c r="CE54" i="3"/>
  <c r="CE55" i="3"/>
  <c r="CE56" i="3"/>
  <c r="CE57" i="3"/>
  <c r="CE58" i="3"/>
  <c r="CE59" i="3"/>
  <c r="CE60" i="3"/>
  <c r="CE61" i="3"/>
  <c r="CE62" i="3"/>
  <c r="CE63" i="3"/>
  <c r="CE64" i="3"/>
  <c r="CE65" i="3"/>
  <c r="CE66" i="3"/>
  <c r="CD8" i="3"/>
  <c r="CD9" i="3"/>
  <c r="CD10" i="3"/>
  <c r="CD11" i="3"/>
  <c r="CD12" i="3"/>
  <c r="CD13" i="3"/>
  <c r="CD14" i="3"/>
  <c r="CD15" i="3"/>
  <c r="CD16" i="3"/>
  <c r="CD17" i="3"/>
  <c r="CD18" i="3"/>
  <c r="CD19" i="3"/>
  <c r="CD20" i="3"/>
  <c r="CD21" i="3"/>
  <c r="CD22" i="3"/>
  <c r="CD23" i="3"/>
  <c r="CD24" i="3"/>
  <c r="CD25" i="3"/>
  <c r="CD26" i="3"/>
  <c r="CD27" i="3"/>
  <c r="CD28" i="3"/>
  <c r="CD29" i="3"/>
  <c r="CD30" i="3"/>
  <c r="CD31" i="3"/>
  <c r="CD32" i="3"/>
  <c r="CD33" i="3"/>
  <c r="CD34" i="3"/>
  <c r="CD35" i="3"/>
  <c r="CD36" i="3"/>
  <c r="CD37" i="3"/>
  <c r="CD38" i="3"/>
  <c r="CD39" i="3"/>
  <c r="CD40" i="3"/>
  <c r="CD41" i="3"/>
  <c r="CD42" i="3"/>
  <c r="CD43" i="3"/>
  <c r="CD44" i="3"/>
  <c r="CD45" i="3"/>
  <c r="CD46" i="3"/>
  <c r="CD47" i="3"/>
  <c r="CD48" i="3"/>
  <c r="CD49" i="3"/>
  <c r="CD50" i="3"/>
  <c r="CD51" i="3"/>
  <c r="CD52" i="3"/>
  <c r="CD53" i="3"/>
  <c r="CD54" i="3"/>
  <c r="CD55" i="3"/>
  <c r="CD56" i="3"/>
  <c r="CD57" i="3"/>
  <c r="CD58" i="3"/>
  <c r="CD59" i="3"/>
  <c r="CD60" i="3"/>
  <c r="CD61" i="3"/>
  <c r="CD62" i="3"/>
  <c r="CD63" i="3"/>
  <c r="CD64" i="3"/>
  <c r="CD65" i="3"/>
  <c r="CD66" i="3"/>
  <c r="CC8" i="3"/>
  <c r="CE8" i="3"/>
  <c r="I6" i="5"/>
  <c r="CC9" i="3"/>
  <c r="CC10" i="3"/>
  <c r="CC11" i="3"/>
  <c r="CC12" i="3"/>
  <c r="CC13" i="3"/>
  <c r="CC14" i="3"/>
  <c r="CC15" i="3"/>
  <c r="CC16" i="3"/>
  <c r="CC17" i="3"/>
  <c r="CC18" i="3"/>
  <c r="CC19" i="3"/>
  <c r="CC20" i="3"/>
  <c r="CC21" i="3"/>
  <c r="CC22" i="3"/>
  <c r="CC23" i="3"/>
  <c r="CC24" i="3"/>
  <c r="CC25" i="3"/>
  <c r="CC26" i="3"/>
  <c r="CC27" i="3"/>
  <c r="CC28" i="3"/>
  <c r="CC29" i="3"/>
  <c r="CC30" i="3"/>
  <c r="CC31" i="3"/>
  <c r="CC32" i="3"/>
  <c r="CC33" i="3"/>
  <c r="CC34" i="3"/>
  <c r="CC35" i="3"/>
  <c r="CC36" i="3"/>
  <c r="CC37" i="3"/>
  <c r="CC38" i="3"/>
  <c r="CC39" i="3"/>
  <c r="CC40" i="3"/>
  <c r="CC41" i="3"/>
  <c r="CC42" i="3"/>
  <c r="CC43" i="3"/>
  <c r="CC44" i="3"/>
  <c r="CC45" i="3"/>
  <c r="CC46" i="3"/>
  <c r="CC47" i="3"/>
  <c r="CC48" i="3"/>
  <c r="CC49" i="3"/>
  <c r="CC50" i="3"/>
  <c r="CC51" i="3"/>
  <c r="CC52" i="3"/>
  <c r="CC53" i="3"/>
  <c r="CC54" i="3"/>
  <c r="CC55" i="3"/>
  <c r="CC56" i="3"/>
  <c r="CC57" i="3"/>
  <c r="CC58" i="3"/>
  <c r="CC59" i="3"/>
  <c r="CC60" i="3"/>
  <c r="CC61" i="3"/>
  <c r="CC62" i="3"/>
  <c r="CC63" i="3"/>
  <c r="CC64" i="3"/>
  <c r="CC65" i="3"/>
  <c r="CC66" i="3"/>
  <c r="CB9" i="3"/>
  <c r="H7" i="5"/>
  <c r="CB11" i="3"/>
  <c r="CB12" i="3"/>
  <c r="CB13" i="3"/>
  <c r="CB14" i="3"/>
  <c r="CB15" i="3"/>
  <c r="CB16" i="3"/>
  <c r="CB17" i="3"/>
  <c r="CB18" i="3"/>
  <c r="CB19" i="3"/>
  <c r="CB20" i="3"/>
  <c r="CB21" i="3"/>
  <c r="CB22" i="3"/>
  <c r="CB23" i="3"/>
  <c r="CB24" i="3"/>
  <c r="CB25" i="3"/>
  <c r="CB26" i="3"/>
  <c r="CB27" i="3"/>
  <c r="CB28" i="3"/>
  <c r="CB29" i="3"/>
  <c r="CB30" i="3"/>
  <c r="CB31" i="3"/>
  <c r="CB32" i="3"/>
  <c r="CB33" i="3"/>
  <c r="CB34" i="3"/>
  <c r="CB35" i="3"/>
  <c r="CB36" i="3"/>
  <c r="CB37" i="3"/>
  <c r="CB38" i="3"/>
  <c r="CB39" i="3"/>
  <c r="CB40" i="3"/>
  <c r="CB41" i="3"/>
  <c r="CB42" i="3"/>
  <c r="CB43" i="3"/>
  <c r="CB44" i="3"/>
  <c r="CB45" i="3"/>
  <c r="CB46" i="3"/>
  <c r="CB47" i="3"/>
  <c r="CB48" i="3"/>
  <c r="CB49" i="3"/>
  <c r="CB50" i="3"/>
  <c r="CB51" i="3"/>
  <c r="CB52" i="3"/>
  <c r="CB53" i="3"/>
  <c r="CB54" i="3"/>
  <c r="CB55" i="3"/>
  <c r="CB56" i="3"/>
  <c r="CB57" i="3"/>
  <c r="CB58" i="3"/>
  <c r="CB59" i="3"/>
  <c r="CB60" i="3"/>
  <c r="CB61" i="3"/>
  <c r="CB62" i="3"/>
  <c r="CB63" i="3"/>
  <c r="CB64" i="3"/>
  <c r="CB65" i="3"/>
  <c r="CB66" i="3"/>
  <c r="CA8" i="3"/>
  <c r="CA9" i="3"/>
  <c r="CA10" i="3"/>
  <c r="CB10" i="3"/>
  <c r="H8" i="5"/>
  <c r="CA11" i="3"/>
  <c r="CA12" i="3"/>
  <c r="CA13" i="3"/>
  <c r="CA14" i="3"/>
  <c r="CA15" i="3"/>
  <c r="CA16" i="3"/>
  <c r="CA17" i="3"/>
  <c r="CA18" i="3"/>
  <c r="CA19" i="3"/>
  <c r="CA20" i="3"/>
  <c r="CA21" i="3"/>
  <c r="CA22" i="3"/>
  <c r="CA23" i="3"/>
  <c r="CA24" i="3"/>
  <c r="CA25" i="3"/>
  <c r="CA26" i="3"/>
  <c r="CA27" i="3"/>
  <c r="CA28" i="3"/>
  <c r="CA29" i="3"/>
  <c r="CA30" i="3"/>
  <c r="CA31" i="3"/>
  <c r="CA32" i="3"/>
  <c r="CA33" i="3"/>
  <c r="CA34" i="3"/>
  <c r="CA35" i="3"/>
  <c r="CA36" i="3"/>
  <c r="CA37" i="3"/>
  <c r="CA38" i="3"/>
  <c r="CA39" i="3"/>
  <c r="CA40" i="3"/>
  <c r="CA41" i="3"/>
  <c r="CA42" i="3"/>
  <c r="CA43" i="3"/>
  <c r="CA44" i="3"/>
  <c r="CA45" i="3"/>
  <c r="CA46" i="3"/>
  <c r="CA47" i="3"/>
  <c r="CA48" i="3"/>
  <c r="CA49" i="3"/>
  <c r="CA50" i="3"/>
  <c r="CA51" i="3"/>
  <c r="CA52" i="3"/>
  <c r="CA53" i="3"/>
  <c r="CA54" i="3"/>
  <c r="CA55" i="3"/>
  <c r="CA56" i="3"/>
  <c r="CA57" i="3"/>
  <c r="CA58" i="3"/>
  <c r="CA59" i="3"/>
  <c r="CA60" i="3"/>
  <c r="CA61" i="3"/>
  <c r="CA62" i="3"/>
  <c r="CA63" i="3"/>
  <c r="CA64" i="3"/>
  <c r="CA65" i="3"/>
  <c r="CA66" i="3"/>
  <c r="BZ8" i="3"/>
  <c r="CB8" i="3"/>
  <c r="BZ9" i="3"/>
  <c r="BZ10" i="3"/>
  <c r="BZ11" i="3"/>
  <c r="BZ12" i="3"/>
  <c r="BZ13" i="3"/>
  <c r="BZ14" i="3"/>
  <c r="BZ15" i="3"/>
  <c r="BZ16" i="3"/>
  <c r="BZ17" i="3"/>
  <c r="BZ18" i="3"/>
  <c r="BZ19" i="3"/>
  <c r="BZ20" i="3"/>
  <c r="BZ21" i="3"/>
  <c r="BZ22" i="3"/>
  <c r="BZ23" i="3"/>
  <c r="BZ24" i="3"/>
  <c r="BZ25" i="3"/>
  <c r="BZ26" i="3"/>
  <c r="BZ27" i="3"/>
  <c r="BZ28" i="3"/>
  <c r="BZ29" i="3"/>
  <c r="BZ30" i="3"/>
  <c r="BZ31" i="3"/>
  <c r="BZ32" i="3"/>
  <c r="BZ33" i="3"/>
  <c r="BZ34" i="3"/>
  <c r="BZ35" i="3"/>
  <c r="BZ36" i="3"/>
  <c r="BZ37" i="3"/>
  <c r="BZ38" i="3"/>
  <c r="BZ39" i="3"/>
  <c r="BZ40" i="3"/>
  <c r="BZ41" i="3"/>
  <c r="BZ42" i="3"/>
  <c r="BZ43" i="3"/>
  <c r="BZ44" i="3"/>
  <c r="BZ45" i="3"/>
  <c r="BZ46" i="3"/>
  <c r="BZ47" i="3"/>
  <c r="BZ48" i="3"/>
  <c r="BZ49" i="3"/>
  <c r="BZ50" i="3"/>
  <c r="BZ51" i="3"/>
  <c r="BZ52" i="3"/>
  <c r="BZ53" i="3"/>
  <c r="BZ54" i="3"/>
  <c r="BZ55" i="3"/>
  <c r="BZ56" i="3"/>
  <c r="BZ57" i="3"/>
  <c r="BZ58" i="3"/>
  <c r="BZ59" i="3"/>
  <c r="BZ60" i="3"/>
  <c r="BZ61" i="3"/>
  <c r="BZ62" i="3"/>
  <c r="BZ63" i="3"/>
  <c r="BZ64" i="3"/>
  <c r="BZ65" i="3"/>
  <c r="BZ66" i="3"/>
  <c r="BY9" i="3"/>
  <c r="G7" i="5"/>
  <c r="BY11" i="3"/>
  <c r="BY12" i="3"/>
  <c r="BY13" i="3"/>
  <c r="BY14" i="3"/>
  <c r="BY15" i="3"/>
  <c r="BY16" i="3"/>
  <c r="BY17" i="3"/>
  <c r="BY18" i="3"/>
  <c r="BY19" i="3"/>
  <c r="BY20" i="3"/>
  <c r="BY21" i="3"/>
  <c r="BY22" i="3"/>
  <c r="BY23" i="3"/>
  <c r="BY24" i="3"/>
  <c r="BY25" i="3"/>
  <c r="BY26" i="3"/>
  <c r="BY27" i="3"/>
  <c r="BY28" i="3"/>
  <c r="BY29" i="3"/>
  <c r="BY30" i="3"/>
  <c r="BY31" i="3"/>
  <c r="BY32" i="3"/>
  <c r="BY33" i="3"/>
  <c r="BY34" i="3"/>
  <c r="BY35" i="3"/>
  <c r="BY36" i="3"/>
  <c r="BY37" i="3"/>
  <c r="BY38" i="3"/>
  <c r="BY39" i="3"/>
  <c r="BY40" i="3"/>
  <c r="BY41" i="3"/>
  <c r="BY42" i="3"/>
  <c r="BY43" i="3"/>
  <c r="BY44" i="3"/>
  <c r="BY45" i="3"/>
  <c r="BY46" i="3"/>
  <c r="BY47" i="3"/>
  <c r="BY48" i="3"/>
  <c r="BY49" i="3"/>
  <c r="BY50" i="3"/>
  <c r="BY51" i="3"/>
  <c r="BY52" i="3"/>
  <c r="BY53" i="3"/>
  <c r="BY54" i="3"/>
  <c r="BY55" i="3"/>
  <c r="BY56" i="3"/>
  <c r="BY57" i="3"/>
  <c r="BY58" i="3"/>
  <c r="BY59" i="3"/>
  <c r="BY60" i="3"/>
  <c r="BY61" i="3"/>
  <c r="BY62" i="3"/>
  <c r="BY63" i="3"/>
  <c r="BY64" i="3"/>
  <c r="BY65" i="3"/>
  <c r="BY66" i="3"/>
  <c r="BX8" i="3"/>
  <c r="BX9" i="3"/>
  <c r="BX10" i="3"/>
  <c r="BX11" i="3"/>
  <c r="BX12" i="3"/>
  <c r="BX13" i="3"/>
  <c r="BX14" i="3"/>
  <c r="BX15" i="3"/>
  <c r="BX16" i="3"/>
  <c r="BX17" i="3"/>
  <c r="BX18" i="3"/>
  <c r="BX19" i="3"/>
  <c r="BX20" i="3"/>
  <c r="BX21" i="3"/>
  <c r="BX22" i="3"/>
  <c r="BX23" i="3"/>
  <c r="BX24" i="3"/>
  <c r="BX25" i="3"/>
  <c r="BX26" i="3"/>
  <c r="BX27" i="3"/>
  <c r="BX28" i="3"/>
  <c r="BX29" i="3"/>
  <c r="BX30" i="3"/>
  <c r="BX31" i="3"/>
  <c r="BX32" i="3"/>
  <c r="BX33" i="3"/>
  <c r="BX34" i="3"/>
  <c r="BX35" i="3"/>
  <c r="BX36" i="3"/>
  <c r="BX37" i="3"/>
  <c r="BX38" i="3"/>
  <c r="BX39" i="3"/>
  <c r="BX40" i="3"/>
  <c r="BX41" i="3"/>
  <c r="BX42" i="3"/>
  <c r="BX43" i="3"/>
  <c r="BX44" i="3"/>
  <c r="BX45" i="3"/>
  <c r="BX46" i="3"/>
  <c r="BX47" i="3"/>
  <c r="BX48" i="3"/>
  <c r="BX49" i="3"/>
  <c r="BX50" i="3"/>
  <c r="BX51" i="3"/>
  <c r="BX52" i="3"/>
  <c r="BX53" i="3"/>
  <c r="BX54" i="3"/>
  <c r="BX55" i="3"/>
  <c r="BX56" i="3"/>
  <c r="BX57" i="3"/>
  <c r="BX58" i="3"/>
  <c r="BX59" i="3"/>
  <c r="BX60" i="3"/>
  <c r="BX61" i="3"/>
  <c r="BX62" i="3"/>
  <c r="BX63" i="3"/>
  <c r="BX64" i="3"/>
  <c r="BX65" i="3"/>
  <c r="BX66" i="3"/>
  <c r="BW8" i="3"/>
  <c r="BY8" i="3"/>
  <c r="BW9" i="3"/>
  <c r="BW10" i="3"/>
  <c r="BW11" i="3"/>
  <c r="BW12" i="3"/>
  <c r="BW13" i="3"/>
  <c r="BW14" i="3"/>
  <c r="BW15" i="3"/>
  <c r="BW16" i="3"/>
  <c r="BW17" i="3"/>
  <c r="BW18" i="3"/>
  <c r="BW19" i="3"/>
  <c r="BW20" i="3"/>
  <c r="BW21" i="3"/>
  <c r="BW22" i="3"/>
  <c r="BW23" i="3"/>
  <c r="BW24" i="3"/>
  <c r="BW25" i="3"/>
  <c r="BW26" i="3"/>
  <c r="BW27" i="3"/>
  <c r="BW28" i="3"/>
  <c r="BW29" i="3"/>
  <c r="BW30" i="3"/>
  <c r="BW31" i="3"/>
  <c r="BW32" i="3"/>
  <c r="BW33" i="3"/>
  <c r="BW34" i="3"/>
  <c r="BW35" i="3"/>
  <c r="BW36" i="3"/>
  <c r="BW37" i="3"/>
  <c r="BW38" i="3"/>
  <c r="BW39" i="3"/>
  <c r="BW40" i="3"/>
  <c r="BW41" i="3"/>
  <c r="BW42" i="3"/>
  <c r="BW43" i="3"/>
  <c r="BW44" i="3"/>
  <c r="BW45" i="3"/>
  <c r="BW46" i="3"/>
  <c r="BW47" i="3"/>
  <c r="BW48" i="3"/>
  <c r="BW49" i="3"/>
  <c r="BW50" i="3"/>
  <c r="BW51" i="3"/>
  <c r="BW52" i="3"/>
  <c r="BW53" i="3"/>
  <c r="BW54" i="3"/>
  <c r="BW55" i="3"/>
  <c r="BW56" i="3"/>
  <c r="BW57" i="3"/>
  <c r="BW58" i="3"/>
  <c r="BW59" i="3"/>
  <c r="BW60" i="3"/>
  <c r="BW61" i="3"/>
  <c r="BW62" i="3"/>
  <c r="BW63" i="3"/>
  <c r="BW64" i="3"/>
  <c r="BW65" i="3"/>
  <c r="BW66" i="3"/>
  <c r="CG7" i="3"/>
  <c r="CH7" i="3"/>
  <c r="F102" i="4"/>
  <c r="CF7" i="3"/>
  <c r="CD7" i="3"/>
  <c r="CC7" i="3"/>
  <c r="CE7" i="3"/>
  <c r="I5" i="5"/>
  <c r="CA7" i="3"/>
  <c r="BZ7" i="3"/>
  <c r="CB7" i="3"/>
  <c r="BY7" i="3"/>
  <c r="BX7" i="3"/>
  <c r="BW7" i="3"/>
  <c r="BV9" i="3"/>
  <c r="K7" i="5"/>
  <c r="BV11" i="3"/>
  <c r="BV12" i="3"/>
  <c r="BV13" i="3"/>
  <c r="BV14" i="3"/>
  <c r="BV15" i="3"/>
  <c r="BV16" i="3"/>
  <c r="BV17" i="3"/>
  <c r="BV18" i="3"/>
  <c r="BV19" i="3"/>
  <c r="BV20" i="3"/>
  <c r="BV21" i="3"/>
  <c r="BV22" i="3"/>
  <c r="BV23" i="3"/>
  <c r="BV24" i="3"/>
  <c r="BV25" i="3"/>
  <c r="BV26" i="3"/>
  <c r="BV27" i="3"/>
  <c r="BV28" i="3"/>
  <c r="BV29" i="3"/>
  <c r="BV30" i="3"/>
  <c r="BV31" i="3"/>
  <c r="BV32" i="3"/>
  <c r="BV33" i="3"/>
  <c r="BV34" i="3"/>
  <c r="BV35" i="3"/>
  <c r="BV36" i="3"/>
  <c r="BV37" i="3"/>
  <c r="BV38" i="3"/>
  <c r="BV39" i="3"/>
  <c r="BV40" i="3"/>
  <c r="BV41" i="3"/>
  <c r="BV42" i="3"/>
  <c r="BV43" i="3"/>
  <c r="BV44" i="3"/>
  <c r="BV45" i="3"/>
  <c r="BV46" i="3"/>
  <c r="BV47" i="3"/>
  <c r="BV48" i="3"/>
  <c r="BV49" i="3"/>
  <c r="BV50" i="3"/>
  <c r="BV51" i="3"/>
  <c r="BV52" i="3"/>
  <c r="BV53" i="3"/>
  <c r="BV54" i="3"/>
  <c r="BV55" i="3"/>
  <c r="BV56" i="3"/>
  <c r="BV57" i="3"/>
  <c r="BV58" i="3"/>
  <c r="BV59" i="3"/>
  <c r="BV60" i="3"/>
  <c r="BV61" i="3"/>
  <c r="BV62" i="3"/>
  <c r="BV63" i="3"/>
  <c r="BV64" i="3"/>
  <c r="BV65" i="3"/>
  <c r="BV66" i="3"/>
  <c r="BU8" i="3"/>
  <c r="BU9" i="3"/>
  <c r="BU10" i="3"/>
  <c r="BU11" i="3"/>
  <c r="BU12" i="3"/>
  <c r="BU13" i="3"/>
  <c r="BU14" i="3"/>
  <c r="BU15" i="3"/>
  <c r="BU16" i="3"/>
  <c r="BU17" i="3"/>
  <c r="BU18" i="3"/>
  <c r="BU19" i="3"/>
  <c r="BU20" i="3"/>
  <c r="BU21" i="3"/>
  <c r="BU22" i="3"/>
  <c r="BU23" i="3"/>
  <c r="BU24" i="3"/>
  <c r="BU25" i="3"/>
  <c r="BU26" i="3"/>
  <c r="BU27" i="3"/>
  <c r="BU28" i="3"/>
  <c r="BU29" i="3"/>
  <c r="BU30" i="3"/>
  <c r="BU31" i="3"/>
  <c r="BU32" i="3"/>
  <c r="BU33" i="3"/>
  <c r="BU34" i="3"/>
  <c r="BU35" i="3"/>
  <c r="BU36" i="3"/>
  <c r="BU37" i="3"/>
  <c r="BU38" i="3"/>
  <c r="BU39" i="3"/>
  <c r="BU40" i="3"/>
  <c r="BU41" i="3"/>
  <c r="BU42" i="3"/>
  <c r="BU43" i="3"/>
  <c r="BU44" i="3"/>
  <c r="BU45" i="3"/>
  <c r="BU46" i="3"/>
  <c r="BU47" i="3"/>
  <c r="BU48" i="3"/>
  <c r="BU49" i="3"/>
  <c r="BU50" i="3"/>
  <c r="BU51" i="3"/>
  <c r="BU52" i="3"/>
  <c r="BU53" i="3"/>
  <c r="BU54" i="3"/>
  <c r="BU55" i="3"/>
  <c r="BU56" i="3"/>
  <c r="BU57" i="3"/>
  <c r="BU58" i="3"/>
  <c r="BU59" i="3"/>
  <c r="BU60" i="3"/>
  <c r="BU61" i="3"/>
  <c r="BU62" i="3"/>
  <c r="BU63" i="3"/>
  <c r="BU64" i="3"/>
  <c r="BU65" i="3"/>
  <c r="BU66" i="3"/>
  <c r="BT8" i="3"/>
  <c r="BT9" i="3"/>
  <c r="BT10" i="3"/>
  <c r="BT11" i="3"/>
  <c r="BT12" i="3"/>
  <c r="BT13" i="3"/>
  <c r="BT14" i="3"/>
  <c r="BT15" i="3"/>
  <c r="BT16" i="3"/>
  <c r="BT17" i="3"/>
  <c r="BT18" i="3"/>
  <c r="BT19" i="3"/>
  <c r="BT20" i="3"/>
  <c r="BT21" i="3"/>
  <c r="BT22" i="3"/>
  <c r="BT23" i="3"/>
  <c r="BT24" i="3"/>
  <c r="BT25" i="3"/>
  <c r="BT26" i="3"/>
  <c r="BT27" i="3"/>
  <c r="BT28" i="3"/>
  <c r="BT29" i="3"/>
  <c r="BT30" i="3"/>
  <c r="BT31" i="3"/>
  <c r="BT32" i="3"/>
  <c r="BT33" i="3"/>
  <c r="BT34" i="3"/>
  <c r="BT35" i="3"/>
  <c r="BT36" i="3"/>
  <c r="BT37" i="3"/>
  <c r="BT38" i="3"/>
  <c r="BT39" i="3"/>
  <c r="BT40" i="3"/>
  <c r="BT41" i="3"/>
  <c r="BT42" i="3"/>
  <c r="BT43" i="3"/>
  <c r="BT44" i="3"/>
  <c r="BT45" i="3"/>
  <c r="BT46" i="3"/>
  <c r="BT47" i="3"/>
  <c r="BT48" i="3"/>
  <c r="BT49" i="3"/>
  <c r="BT50" i="3"/>
  <c r="BT51" i="3"/>
  <c r="BT52" i="3"/>
  <c r="BT53" i="3"/>
  <c r="BT54" i="3"/>
  <c r="BT55" i="3"/>
  <c r="BT56" i="3"/>
  <c r="BT57" i="3"/>
  <c r="BT58" i="3"/>
  <c r="BT59" i="3"/>
  <c r="BT60" i="3"/>
  <c r="BT61" i="3"/>
  <c r="BT62" i="3"/>
  <c r="BT63" i="3"/>
  <c r="BT64" i="3"/>
  <c r="BT65" i="3"/>
  <c r="BT66" i="3"/>
  <c r="BS8" i="3"/>
  <c r="BS9" i="3"/>
  <c r="BS10" i="3"/>
  <c r="BS11" i="3"/>
  <c r="BS12" i="3"/>
  <c r="BS13" i="3"/>
  <c r="BS14" i="3"/>
  <c r="BS15" i="3"/>
  <c r="BS16" i="3"/>
  <c r="BS17" i="3"/>
  <c r="BS18" i="3"/>
  <c r="BS19" i="3"/>
  <c r="BS20" i="3"/>
  <c r="BS21" i="3"/>
  <c r="BS22" i="3"/>
  <c r="BS23" i="3"/>
  <c r="BS24" i="3"/>
  <c r="BS25" i="3"/>
  <c r="BS26" i="3"/>
  <c r="BS27" i="3"/>
  <c r="BS28" i="3"/>
  <c r="BS29" i="3"/>
  <c r="BS30" i="3"/>
  <c r="BS31" i="3"/>
  <c r="BS32" i="3"/>
  <c r="BS33" i="3"/>
  <c r="BS34" i="3"/>
  <c r="BS35" i="3"/>
  <c r="BS36" i="3"/>
  <c r="BS37" i="3"/>
  <c r="BS38" i="3"/>
  <c r="BS39" i="3"/>
  <c r="BS40" i="3"/>
  <c r="BS41" i="3"/>
  <c r="BS42" i="3"/>
  <c r="BS43" i="3"/>
  <c r="BS44" i="3"/>
  <c r="BS45" i="3"/>
  <c r="BS46" i="3"/>
  <c r="BS47" i="3"/>
  <c r="BS48" i="3"/>
  <c r="BS49" i="3"/>
  <c r="BS50" i="3"/>
  <c r="BS51" i="3"/>
  <c r="BS52" i="3"/>
  <c r="BS53" i="3"/>
  <c r="BS54" i="3"/>
  <c r="BS55" i="3"/>
  <c r="BS56" i="3"/>
  <c r="BS57" i="3"/>
  <c r="BS58" i="3"/>
  <c r="BS59" i="3"/>
  <c r="BS60" i="3"/>
  <c r="BS61" i="3"/>
  <c r="BS62" i="3"/>
  <c r="BS63" i="3"/>
  <c r="BS64" i="3"/>
  <c r="BS65" i="3"/>
  <c r="BS66" i="3"/>
  <c r="BU7" i="3"/>
  <c r="BT7" i="3"/>
  <c r="BS7" i="3"/>
  <c r="BR8" i="3"/>
  <c r="BV8" i="3"/>
  <c r="K6" i="5"/>
  <c r="BR9" i="3"/>
  <c r="BR10" i="3"/>
  <c r="BV10" i="3"/>
  <c r="K8" i="5"/>
  <c r="BR11" i="3"/>
  <c r="BR12" i="3"/>
  <c r="BR13" i="3"/>
  <c r="BR14" i="3"/>
  <c r="BR15" i="3"/>
  <c r="BR16" i="3"/>
  <c r="BR17" i="3"/>
  <c r="BR18" i="3"/>
  <c r="BR19" i="3"/>
  <c r="BR20" i="3"/>
  <c r="BR21" i="3"/>
  <c r="BR22" i="3"/>
  <c r="BR23" i="3"/>
  <c r="BR24" i="3"/>
  <c r="BR25" i="3"/>
  <c r="BR26" i="3"/>
  <c r="BR27" i="3"/>
  <c r="BR28" i="3"/>
  <c r="BR29" i="3"/>
  <c r="BR30" i="3"/>
  <c r="BR31" i="3"/>
  <c r="BR32" i="3"/>
  <c r="BR33" i="3"/>
  <c r="BR34" i="3"/>
  <c r="BR35" i="3"/>
  <c r="BR36" i="3"/>
  <c r="BR37" i="3"/>
  <c r="BR38" i="3"/>
  <c r="BR39" i="3"/>
  <c r="BR40" i="3"/>
  <c r="BR41" i="3"/>
  <c r="BR42" i="3"/>
  <c r="BR43" i="3"/>
  <c r="BR44" i="3"/>
  <c r="BR45" i="3"/>
  <c r="BR46" i="3"/>
  <c r="BR47" i="3"/>
  <c r="BR48" i="3"/>
  <c r="BR49" i="3"/>
  <c r="BR50" i="3"/>
  <c r="BR51" i="3"/>
  <c r="BR52" i="3"/>
  <c r="BR53" i="3"/>
  <c r="BR54" i="3"/>
  <c r="BR55" i="3"/>
  <c r="BR56" i="3"/>
  <c r="BR57" i="3"/>
  <c r="BR58" i="3"/>
  <c r="BR59" i="3"/>
  <c r="BR60" i="3"/>
  <c r="BR61" i="3"/>
  <c r="BR62" i="3"/>
  <c r="BR63" i="3"/>
  <c r="BR64" i="3"/>
  <c r="BR65" i="3"/>
  <c r="BR66" i="3"/>
  <c r="BR7" i="3"/>
  <c r="BG70" i="3"/>
  <c r="BH70" i="3"/>
  <c r="BI70" i="3"/>
  <c r="BJ70" i="3"/>
  <c r="BK70" i="3"/>
  <c r="BL70" i="3"/>
  <c r="BM70" i="3"/>
  <c r="BN70" i="3"/>
  <c r="BO70" i="3"/>
  <c r="BP70" i="3"/>
  <c r="BQ70" i="3"/>
  <c r="BG69" i="3"/>
  <c r="BH69" i="3"/>
  <c r="BI69" i="3"/>
  <c r="BJ69" i="3"/>
  <c r="BK69" i="3"/>
  <c r="BL69" i="3"/>
  <c r="BM69" i="3"/>
  <c r="BN69" i="3"/>
  <c r="BO69" i="3"/>
  <c r="BP69" i="3"/>
  <c r="BQ69" i="3"/>
  <c r="BG68" i="3"/>
  <c r="BH68" i="3"/>
  <c r="BI68" i="3"/>
  <c r="BJ68" i="3"/>
  <c r="BK68" i="3"/>
  <c r="BL68" i="3"/>
  <c r="BM68" i="3"/>
  <c r="BN68" i="3"/>
  <c r="BO68" i="3"/>
  <c r="BP68" i="3"/>
  <c r="BQ68" i="3"/>
  <c r="BG67" i="3"/>
  <c r="BH67" i="3"/>
  <c r="BI67" i="3"/>
  <c r="BJ67" i="3"/>
  <c r="BK67" i="3"/>
  <c r="BL67" i="3"/>
  <c r="BM67" i="3"/>
  <c r="BN67" i="3"/>
  <c r="BO67" i="3"/>
  <c r="BP67" i="3"/>
  <c r="BQ67" i="3"/>
  <c r="E71" i="4"/>
  <c r="E70" i="4"/>
  <c r="E69" i="4"/>
  <c r="E68" i="4"/>
  <c r="E67" i="4"/>
  <c r="E66" i="4"/>
  <c r="E65" i="4"/>
  <c r="E64" i="4"/>
  <c r="E59" i="4"/>
  <c r="E58" i="4"/>
  <c r="E57" i="4"/>
  <c r="E56" i="4"/>
  <c r="E55" i="4"/>
  <c r="E54" i="4"/>
  <c r="E53" i="4"/>
  <c r="E52" i="4"/>
  <c r="E51" i="4"/>
  <c r="E50" i="4"/>
  <c r="E49" i="4"/>
  <c r="E48" i="4"/>
  <c r="BM7" i="2"/>
  <c r="BN7" i="2"/>
  <c r="BM8" i="2"/>
  <c r="BM9" i="2"/>
  <c r="BM10" i="2"/>
  <c r="BM11" i="2"/>
  <c r="BN11" i="2"/>
  <c r="BM12" i="2"/>
  <c r="BM13" i="2"/>
  <c r="BM14" i="2"/>
  <c r="BM15" i="2"/>
  <c r="BN15" i="2"/>
  <c r="BM16" i="2"/>
  <c r="BM17" i="2"/>
  <c r="BM18" i="2"/>
  <c r="BM19" i="2"/>
  <c r="BN19" i="2"/>
  <c r="BM20" i="2"/>
  <c r="BM21" i="2"/>
  <c r="BM22" i="2"/>
  <c r="BM23" i="2"/>
  <c r="BN23" i="2"/>
  <c r="BM24" i="2"/>
  <c r="BM25" i="2"/>
  <c r="BM26" i="2"/>
  <c r="BM27" i="2"/>
  <c r="BN27" i="2"/>
  <c r="BM28" i="2"/>
  <c r="BM29" i="2"/>
  <c r="BM30" i="2"/>
  <c r="BM31" i="2"/>
  <c r="BN31" i="2"/>
  <c r="BM32" i="2"/>
  <c r="BM33" i="2"/>
  <c r="BM34" i="2"/>
  <c r="BM35" i="2"/>
  <c r="BN35" i="2"/>
  <c r="BM36" i="2"/>
  <c r="BM37" i="2"/>
  <c r="BM38" i="2"/>
  <c r="BM39" i="2"/>
  <c r="BN39" i="2"/>
  <c r="BM40" i="2"/>
  <c r="BM41" i="2"/>
  <c r="BM42" i="2"/>
  <c r="BM43" i="2"/>
  <c r="BN43" i="2"/>
  <c r="BM44" i="2"/>
  <c r="BM45" i="2"/>
  <c r="BM46" i="2"/>
  <c r="BM47" i="2"/>
  <c r="BN47" i="2"/>
  <c r="BM48" i="2"/>
  <c r="BM49" i="2"/>
  <c r="BM50" i="2"/>
  <c r="BM51" i="2"/>
  <c r="BN51" i="2"/>
  <c r="BM52" i="2"/>
  <c r="BM53" i="2"/>
  <c r="BM54" i="2"/>
  <c r="BM55" i="2"/>
  <c r="BN55" i="2"/>
  <c r="BM56" i="2"/>
  <c r="BM57" i="2"/>
  <c r="BM58" i="2"/>
  <c r="BM59" i="2"/>
  <c r="BN59" i="2"/>
  <c r="BM60" i="2"/>
  <c r="BM61" i="2"/>
  <c r="BM62" i="2"/>
  <c r="BM63" i="2"/>
  <c r="BN63" i="2"/>
  <c r="BM64" i="2"/>
  <c r="BM65" i="2"/>
  <c r="BL7" i="2"/>
  <c r="BL8" i="2"/>
  <c r="BL9" i="2"/>
  <c r="BL10" i="2"/>
  <c r="BN10" i="2"/>
  <c r="BL11" i="2"/>
  <c r="BL12" i="2"/>
  <c r="BN12" i="2"/>
  <c r="BL13" i="2"/>
  <c r="BL14" i="2"/>
  <c r="BN14" i="2"/>
  <c r="BL15" i="2"/>
  <c r="BL16" i="2"/>
  <c r="BN16" i="2"/>
  <c r="BL17" i="2"/>
  <c r="BL18" i="2"/>
  <c r="BN18" i="2"/>
  <c r="BL19" i="2"/>
  <c r="BL20" i="2"/>
  <c r="BN20" i="2"/>
  <c r="BL21" i="2"/>
  <c r="BL22" i="2"/>
  <c r="BN22" i="2"/>
  <c r="BL23" i="2"/>
  <c r="BL24" i="2"/>
  <c r="BN24" i="2"/>
  <c r="BL25" i="2"/>
  <c r="BL26" i="2"/>
  <c r="BN26" i="2"/>
  <c r="BL27" i="2"/>
  <c r="BL28" i="2"/>
  <c r="BN28" i="2"/>
  <c r="BL29" i="2"/>
  <c r="BL30" i="2"/>
  <c r="BN30" i="2"/>
  <c r="BL31" i="2"/>
  <c r="BL32" i="2"/>
  <c r="BN32" i="2"/>
  <c r="BL33" i="2"/>
  <c r="BL34" i="2"/>
  <c r="BN34" i="2"/>
  <c r="BL35" i="2"/>
  <c r="BL36" i="2"/>
  <c r="BN36" i="2"/>
  <c r="BL37" i="2"/>
  <c r="BL38" i="2"/>
  <c r="BN38" i="2"/>
  <c r="BL39" i="2"/>
  <c r="BL40" i="2"/>
  <c r="BN40" i="2"/>
  <c r="BL41" i="2"/>
  <c r="BL42" i="2"/>
  <c r="BN42" i="2"/>
  <c r="BL43" i="2"/>
  <c r="BL44" i="2"/>
  <c r="BN44" i="2"/>
  <c r="BL45" i="2"/>
  <c r="BL46" i="2"/>
  <c r="BN46" i="2"/>
  <c r="BL47" i="2"/>
  <c r="BL48" i="2"/>
  <c r="BN48" i="2"/>
  <c r="BL49" i="2"/>
  <c r="BL50" i="2"/>
  <c r="BN50" i="2"/>
  <c r="BL51" i="2"/>
  <c r="BL52" i="2"/>
  <c r="BN52" i="2"/>
  <c r="BL53" i="2"/>
  <c r="BL54" i="2"/>
  <c r="BN54" i="2"/>
  <c r="BL55" i="2"/>
  <c r="BL56" i="2"/>
  <c r="BN56" i="2"/>
  <c r="BL57" i="2"/>
  <c r="BL58" i="2"/>
  <c r="BN58" i="2"/>
  <c r="BL59" i="2"/>
  <c r="BL60" i="2"/>
  <c r="BN60" i="2"/>
  <c r="BL61" i="2"/>
  <c r="BL62" i="2"/>
  <c r="BN62" i="2"/>
  <c r="BL63" i="2"/>
  <c r="BL64" i="2"/>
  <c r="BN64" i="2"/>
  <c r="BL65" i="2"/>
  <c r="BK12" i="2"/>
  <c r="BK16" i="2"/>
  <c r="BK20" i="2"/>
  <c r="BK24" i="2"/>
  <c r="BK28" i="2"/>
  <c r="BK32" i="2"/>
  <c r="BK36" i="2"/>
  <c r="BK40" i="2"/>
  <c r="BK44" i="2"/>
  <c r="BK48" i="2"/>
  <c r="BK52" i="2"/>
  <c r="BK56" i="2"/>
  <c r="BK60" i="2"/>
  <c r="BK64" i="2"/>
  <c r="BJ7" i="2"/>
  <c r="BJ8" i="2"/>
  <c r="BJ9" i="2"/>
  <c r="BJ10" i="2"/>
  <c r="BJ11" i="2"/>
  <c r="BJ12" i="2"/>
  <c r="BJ13" i="2"/>
  <c r="BK13" i="2"/>
  <c r="BJ14" i="2"/>
  <c r="BJ15" i="2"/>
  <c r="BJ16" i="2"/>
  <c r="BJ17" i="2"/>
  <c r="BK17" i="2"/>
  <c r="BJ18" i="2"/>
  <c r="BJ19" i="2"/>
  <c r="BJ20" i="2"/>
  <c r="BJ21" i="2"/>
  <c r="BK21" i="2"/>
  <c r="BJ22" i="2"/>
  <c r="BJ23" i="2"/>
  <c r="BJ24" i="2"/>
  <c r="BJ25" i="2"/>
  <c r="BK25" i="2"/>
  <c r="BJ26" i="2"/>
  <c r="BJ27" i="2"/>
  <c r="BJ28" i="2"/>
  <c r="BJ29" i="2"/>
  <c r="BK29" i="2"/>
  <c r="BJ30" i="2"/>
  <c r="BJ31" i="2"/>
  <c r="BJ32" i="2"/>
  <c r="BJ33" i="2"/>
  <c r="BK33" i="2"/>
  <c r="BJ34" i="2"/>
  <c r="BJ35" i="2"/>
  <c r="BJ36" i="2"/>
  <c r="BJ37" i="2"/>
  <c r="BK37" i="2"/>
  <c r="BJ38" i="2"/>
  <c r="BJ39" i="2"/>
  <c r="BJ40" i="2"/>
  <c r="BJ41" i="2"/>
  <c r="BK41" i="2"/>
  <c r="BJ42" i="2"/>
  <c r="BJ43" i="2"/>
  <c r="BJ44" i="2"/>
  <c r="BJ45" i="2"/>
  <c r="BK45" i="2"/>
  <c r="BJ46" i="2"/>
  <c r="BJ47" i="2"/>
  <c r="BJ48" i="2"/>
  <c r="BJ49" i="2"/>
  <c r="BK49" i="2"/>
  <c r="BJ50" i="2"/>
  <c r="BJ51" i="2"/>
  <c r="BJ52" i="2"/>
  <c r="BJ53" i="2"/>
  <c r="BK53" i="2"/>
  <c r="BJ54" i="2"/>
  <c r="BJ55" i="2"/>
  <c r="BJ56" i="2"/>
  <c r="BJ57" i="2"/>
  <c r="BK57" i="2"/>
  <c r="BJ58" i="2"/>
  <c r="BJ59" i="2"/>
  <c r="BJ60" i="2"/>
  <c r="BJ61" i="2"/>
  <c r="BK61" i="2"/>
  <c r="BJ62" i="2"/>
  <c r="BJ63" i="2"/>
  <c r="BJ64" i="2"/>
  <c r="BJ65" i="2"/>
  <c r="BK65" i="2"/>
  <c r="BI7" i="2"/>
  <c r="BI8" i="2"/>
  <c r="BK8" i="2" s="1"/>
  <c r="BI9" i="2"/>
  <c r="BI10" i="2"/>
  <c r="BK10" i="2"/>
  <c r="BI11" i="2"/>
  <c r="BK11" i="2"/>
  <c r="BI12" i="2"/>
  <c r="BI13" i="2"/>
  <c r="BI14" i="2"/>
  <c r="BK14" i="2"/>
  <c r="BI15" i="2"/>
  <c r="BK15" i="2"/>
  <c r="BI16" i="2"/>
  <c r="BI17" i="2"/>
  <c r="BI18" i="2"/>
  <c r="BK18" i="2"/>
  <c r="BI19" i="2"/>
  <c r="BK19" i="2"/>
  <c r="BI20" i="2"/>
  <c r="BI21" i="2"/>
  <c r="BI22" i="2"/>
  <c r="BK22" i="2"/>
  <c r="BI23" i="2"/>
  <c r="BK23" i="2"/>
  <c r="BI24" i="2"/>
  <c r="BI25" i="2"/>
  <c r="BI26" i="2"/>
  <c r="BK26" i="2"/>
  <c r="BI27" i="2"/>
  <c r="BK27" i="2"/>
  <c r="BI28" i="2"/>
  <c r="BI29" i="2"/>
  <c r="BI30" i="2"/>
  <c r="BK30" i="2"/>
  <c r="BI31" i="2"/>
  <c r="BK31" i="2"/>
  <c r="BI32" i="2"/>
  <c r="BI33" i="2"/>
  <c r="BI34" i="2"/>
  <c r="BK34" i="2"/>
  <c r="BI35" i="2"/>
  <c r="BK35" i="2"/>
  <c r="BI36" i="2"/>
  <c r="BI37" i="2"/>
  <c r="BI38" i="2"/>
  <c r="BK38" i="2"/>
  <c r="BI39" i="2"/>
  <c r="BK39" i="2"/>
  <c r="BI40" i="2"/>
  <c r="BI41" i="2"/>
  <c r="BI42" i="2"/>
  <c r="BK42" i="2"/>
  <c r="BI43" i="2"/>
  <c r="BK43" i="2"/>
  <c r="BI44" i="2"/>
  <c r="BI45" i="2"/>
  <c r="BI46" i="2"/>
  <c r="BK46" i="2"/>
  <c r="BI47" i="2"/>
  <c r="BK47" i="2"/>
  <c r="BI48" i="2"/>
  <c r="BI49" i="2"/>
  <c r="BI50" i="2"/>
  <c r="BK50" i="2"/>
  <c r="BI51" i="2"/>
  <c r="BK51" i="2"/>
  <c r="BI52" i="2"/>
  <c r="BI53" i="2"/>
  <c r="BI54" i="2"/>
  <c r="BK54" i="2"/>
  <c r="BI55" i="2"/>
  <c r="BK55" i="2"/>
  <c r="BI56" i="2"/>
  <c r="BI57" i="2"/>
  <c r="BI58" i="2"/>
  <c r="BK58" i="2"/>
  <c r="BI59" i="2"/>
  <c r="BK59" i="2"/>
  <c r="BI60" i="2"/>
  <c r="BI61" i="2"/>
  <c r="BI62" i="2"/>
  <c r="BK62" i="2"/>
  <c r="BI63" i="2"/>
  <c r="BK63" i="2"/>
  <c r="BI64" i="2"/>
  <c r="BI65" i="2"/>
  <c r="BH13" i="2"/>
  <c r="BH17" i="2"/>
  <c r="BH21" i="2"/>
  <c r="BH25" i="2"/>
  <c r="BH29" i="2"/>
  <c r="BH33" i="2"/>
  <c r="BH37" i="2"/>
  <c r="BH41" i="2"/>
  <c r="BH45" i="2"/>
  <c r="BH49" i="2"/>
  <c r="BH53" i="2"/>
  <c r="BH57" i="2"/>
  <c r="BH61" i="2"/>
  <c r="BH65" i="2"/>
  <c r="BG7" i="2"/>
  <c r="BG8" i="2"/>
  <c r="BG9" i="2"/>
  <c r="BG10" i="2"/>
  <c r="BH10" i="2"/>
  <c r="BG11" i="2"/>
  <c r="BG12" i="2"/>
  <c r="BG13" i="2"/>
  <c r="BG14" i="2"/>
  <c r="BH14" i="2"/>
  <c r="BG15" i="2"/>
  <c r="BG16" i="2"/>
  <c r="BG17" i="2"/>
  <c r="BG18" i="2"/>
  <c r="BH18" i="2"/>
  <c r="BG19" i="2"/>
  <c r="BG20" i="2"/>
  <c r="BG21" i="2"/>
  <c r="BG22" i="2"/>
  <c r="BH22" i="2"/>
  <c r="BG23" i="2"/>
  <c r="BG24" i="2"/>
  <c r="BG25" i="2"/>
  <c r="BG26" i="2"/>
  <c r="BH26" i="2"/>
  <c r="BG27" i="2"/>
  <c r="BG28" i="2"/>
  <c r="BG29" i="2"/>
  <c r="BG30" i="2"/>
  <c r="BH30" i="2"/>
  <c r="BG31" i="2"/>
  <c r="BG32" i="2"/>
  <c r="BG33" i="2"/>
  <c r="BG34" i="2"/>
  <c r="BH34" i="2"/>
  <c r="BG35" i="2"/>
  <c r="BG36" i="2"/>
  <c r="BG37" i="2"/>
  <c r="BG38" i="2"/>
  <c r="BH38" i="2"/>
  <c r="BG39" i="2"/>
  <c r="BG40" i="2"/>
  <c r="BG41" i="2"/>
  <c r="BG42" i="2"/>
  <c r="BH42" i="2"/>
  <c r="BG43" i="2"/>
  <c r="BG44" i="2"/>
  <c r="BG45" i="2"/>
  <c r="BG46" i="2"/>
  <c r="BH46" i="2"/>
  <c r="BG47" i="2"/>
  <c r="BG48" i="2"/>
  <c r="BG49" i="2"/>
  <c r="BG50" i="2"/>
  <c r="BH50" i="2"/>
  <c r="BG51" i="2"/>
  <c r="BG52" i="2"/>
  <c r="BG53" i="2"/>
  <c r="BG54" i="2"/>
  <c r="BH54" i="2"/>
  <c r="BG55" i="2"/>
  <c r="BG56" i="2"/>
  <c r="BG57" i="2"/>
  <c r="BG58" i="2"/>
  <c r="BH58" i="2"/>
  <c r="BG59" i="2"/>
  <c r="BG60" i="2"/>
  <c r="BG61" i="2"/>
  <c r="BG62" i="2"/>
  <c r="BH62" i="2"/>
  <c r="BG63" i="2"/>
  <c r="BG64" i="2"/>
  <c r="BG65" i="2"/>
  <c r="BF7" i="2"/>
  <c r="BF8" i="2"/>
  <c r="BF9" i="2"/>
  <c r="BF10" i="2"/>
  <c r="BF11" i="2"/>
  <c r="BH11" i="2"/>
  <c r="BF12" i="2"/>
  <c r="BH12" i="2"/>
  <c r="BF13" i="2"/>
  <c r="BF14" i="2"/>
  <c r="BF15" i="2"/>
  <c r="BH15" i="2"/>
  <c r="BF16" i="2"/>
  <c r="BH16" i="2"/>
  <c r="BF17" i="2"/>
  <c r="BF18" i="2"/>
  <c r="BF19" i="2"/>
  <c r="BH19" i="2"/>
  <c r="BF20" i="2"/>
  <c r="BH20" i="2"/>
  <c r="BF21" i="2"/>
  <c r="BF22" i="2"/>
  <c r="BF23" i="2"/>
  <c r="BH23" i="2"/>
  <c r="BF24" i="2"/>
  <c r="BH24" i="2"/>
  <c r="BF25" i="2"/>
  <c r="BF26" i="2"/>
  <c r="BF27" i="2"/>
  <c r="BH27" i="2"/>
  <c r="BF28" i="2"/>
  <c r="BH28" i="2"/>
  <c r="BF29" i="2"/>
  <c r="BF30" i="2"/>
  <c r="BF31" i="2"/>
  <c r="BH31" i="2"/>
  <c r="BF32" i="2"/>
  <c r="BH32" i="2"/>
  <c r="BF33" i="2"/>
  <c r="BF34" i="2"/>
  <c r="BF35" i="2"/>
  <c r="BH35" i="2"/>
  <c r="BF36" i="2"/>
  <c r="BH36" i="2"/>
  <c r="BF37" i="2"/>
  <c r="BF38" i="2"/>
  <c r="BF39" i="2"/>
  <c r="BH39" i="2"/>
  <c r="BF40" i="2"/>
  <c r="BH40" i="2"/>
  <c r="BF41" i="2"/>
  <c r="BF42" i="2"/>
  <c r="BF43" i="2"/>
  <c r="BH43" i="2"/>
  <c r="BF44" i="2"/>
  <c r="BH44" i="2"/>
  <c r="BF45" i="2"/>
  <c r="BF46" i="2"/>
  <c r="BF47" i="2"/>
  <c r="BH47" i="2"/>
  <c r="BF48" i="2"/>
  <c r="BH48" i="2"/>
  <c r="BF49" i="2"/>
  <c r="BF50" i="2"/>
  <c r="BF51" i="2"/>
  <c r="BH51" i="2"/>
  <c r="BF52" i="2"/>
  <c r="BH52" i="2"/>
  <c r="BF53" i="2"/>
  <c r="BF54" i="2"/>
  <c r="BF55" i="2"/>
  <c r="BH55" i="2"/>
  <c r="BF56" i="2"/>
  <c r="BH56" i="2"/>
  <c r="BF57" i="2"/>
  <c r="BF58" i="2"/>
  <c r="BF59" i="2"/>
  <c r="BH59" i="2"/>
  <c r="BF60" i="2"/>
  <c r="BH60" i="2"/>
  <c r="BF61" i="2"/>
  <c r="BF62" i="2"/>
  <c r="BF63" i="2"/>
  <c r="BH63" i="2"/>
  <c r="BF64" i="2"/>
  <c r="BH64" i="2"/>
  <c r="BF65" i="2"/>
  <c r="BM6" i="2"/>
  <c r="BL6" i="2"/>
  <c r="BJ6" i="2"/>
  <c r="BI6" i="2"/>
  <c r="BK6" i="2"/>
  <c r="BG6" i="2"/>
  <c r="BF6" i="2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BE13" i="2"/>
  <c r="BE17" i="2"/>
  <c r="BE21" i="2"/>
  <c r="BE25" i="2"/>
  <c r="BE29" i="2"/>
  <c r="BE33" i="2"/>
  <c r="BE37" i="2"/>
  <c r="BE41" i="2"/>
  <c r="BE45" i="2"/>
  <c r="BE49" i="2"/>
  <c r="BE53" i="2"/>
  <c r="BE57" i="2"/>
  <c r="BE61" i="2"/>
  <c r="BE65" i="2"/>
  <c r="BD7" i="2"/>
  <c r="BD8" i="2"/>
  <c r="BE8" i="2" s="1"/>
  <c r="BD9" i="2"/>
  <c r="BD10" i="2"/>
  <c r="BD11" i="2"/>
  <c r="BD12" i="2"/>
  <c r="BD13" i="2"/>
  <c r="BD14" i="2"/>
  <c r="BD15" i="2"/>
  <c r="BD16" i="2"/>
  <c r="BD17" i="2"/>
  <c r="BD18" i="2"/>
  <c r="BD19" i="2"/>
  <c r="BD20" i="2"/>
  <c r="BD21" i="2"/>
  <c r="BD22" i="2"/>
  <c r="BD23" i="2"/>
  <c r="BD24" i="2"/>
  <c r="BD25" i="2"/>
  <c r="BD26" i="2"/>
  <c r="BD27" i="2"/>
  <c r="BD28" i="2"/>
  <c r="BD29" i="2"/>
  <c r="BD30" i="2"/>
  <c r="BD31" i="2"/>
  <c r="BD32" i="2"/>
  <c r="BD33" i="2"/>
  <c r="BD34" i="2"/>
  <c r="BD35" i="2"/>
  <c r="BD36" i="2"/>
  <c r="BD37" i="2"/>
  <c r="BD38" i="2"/>
  <c r="BD39" i="2"/>
  <c r="BD40" i="2"/>
  <c r="BD41" i="2"/>
  <c r="BD42" i="2"/>
  <c r="BD43" i="2"/>
  <c r="BD44" i="2"/>
  <c r="BD45" i="2"/>
  <c r="BD46" i="2"/>
  <c r="BD47" i="2"/>
  <c r="BD48" i="2"/>
  <c r="BD49" i="2"/>
  <c r="BD50" i="2"/>
  <c r="BD51" i="2"/>
  <c r="BD52" i="2"/>
  <c r="BD53" i="2"/>
  <c r="BD54" i="2"/>
  <c r="BD55" i="2"/>
  <c r="BD56" i="2"/>
  <c r="BD57" i="2"/>
  <c r="BD58" i="2"/>
  <c r="BD59" i="2"/>
  <c r="BD60" i="2"/>
  <c r="BD61" i="2"/>
  <c r="BD62" i="2"/>
  <c r="BD63" i="2"/>
  <c r="BD64" i="2"/>
  <c r="BD65" i="2"/>
  <c r="BD6" i="2"/>
  <c r="BC7" i="2"/>
  <c r="BC8" i="2"/>
  <c r="BC9" i="2"/>
  <c r="BC10" i="2"/>
  <c r="BC11" i="2"/>
  <c r="BC12" i="2"/>
  <c r="BC13" i="2"/>
  <c r="BC14" i="2"/>
  <c r="BC15" i="2"/>
  <c r="BC16" i="2"/>
  <c r="BC17" i="2"/>
  <c r="BC18" i="2"/>
  <c r="BC19" i="2"/>
  <c r="BC20" i="2"/>
  <c r="BC21" i="2"/>
  <c r="BC22" i="2"/>
  <c r="BC23" i="2"/>
  <c r="BC24" i="2"/>
  <c r="BC25" i="2"/>
  <c r="BC26" i="2"/>
  <c r="BC27" i="2"/>
  <c r="BC28" i="2"/>
  <c r="BC29" i="2"/>
  <c r="BC30" i="2"/>
  <c r="BC31" i="2"/>
  <c r="BC32" i="2"/>
  <c r="BC33" i="2"/>
  <c r="BC34" i="2"/>
  <c r="BC35" i="2"/>
  <c r="BC36" i="2"/>
  <c r="BC37" i="2"/>
  <c r="BC38" i="2"/>
  <c r="BC39" i="2"/>
  <c r="BC40" i="2"/>
  <c r="BC41" i="2"/>
  <c r="BC42" i="2"/>
  <c r="BC43" i="2"/>
  <c r="BC44" i="2"/>
  <c r="BC45" i="2"/>
  <c r="BC46" i="2"/>
  <c r="BC47" i="2"/>
  <c r="BC48" i="2"/>
  <c r="BC49" i="2"/>
  <c r="BC50" i="2"/>
  <c r="BC51" i="2"/>
  <c r="BC52" i="2"/>
  <c r="BC53" i="2"/>
  <c r="BC54" i="2"/>
  <c r="BC55" i="2"/>
  <c r="BC56" i="2"/>
  <c r="BC57" i="2"/>
  <c r="BC58" i="2"/>
  <c r="BC59" i="2"/>
  <c r="BC60" i="2"/>
  <c r="BC61" i="2"/>
  <c r="BC62" i="2"/>
  <c r="BC63" i="2"/>
  <c r="BC64" i="2"/>
  <c r="BC65" i="2"/>
  <c r="BC6" i="2"/>
  <c r="BB7" i="2"/>
  <c r="BB8" i="2"/>
  <c r="BB9" i="2"/>
  <c r="BB10" i="2"/>
  <c r="BB11" i="2"/>
  <c r="BB12" i="2"/>
  <c r="BB13" i="2"/>
  <c r="BB14" i="2"/>
  <c r="BB15" i="2"/>
  <c r="BB16" i="2"/>
  <c r="BB17" i="2"/>
  <c r="BB18" i="2"/>
  <c r="BB19" i="2"/>
  <c r="BB20" i="2"/>
  <c r="BB21" i="2"/>
  <c r="BB22" i="2"/>
  <c r="BB23" i="2"/>
  <c r="BB24" i="2"/>
  <c r="BB25" i="2"/>
  <c r="BB26" i="2"/>
  <c r="BB27" i="2"/>
  <c r="BB28" i="2"/>
  <c r="BB29" i="2"/>
  <c r="BB30" i="2"/>
  <c r="BB31" i="2"/>
  <c r="BB32" i="2"/>
  <c r="BB33" i="2"/>
  <c r="BB34" i="2"/>
  <c r="BB35" i="2"/>
  <c r="BB36" i="2"/>
  <c r="BB37" i="2"/>
  <c r="BB38" i="2"/>
  <c r="BB39" i="2"/>
  <c r="BB40" i="2"/>
  <c r="BB41" i="2"/>
  <c r="BB42" i="2"/>
  <c r="BB43" i="2"/>
  <c r="BB44" i="2"/>
  <c r="BB45" i="2"/>
  <c r="BB46" i="2"/>
  <c r="BB47" i="2"/>
  <c r="BB48" i="2"/>
  <c r="BB49" i="2"/>
  <c r="BB50" i="2"/>
  <c r="BB51" i="2"/>
  <c r="BB52" i="2"/>
  <c r="BB53" i="2"/>
  <c r="BB54" i="2"/>
  <c r="BB55" i="2"/>
  <c r="BB56" i="2"/>
  <c r="BB57" i="2"/>
  <c r="BB58" i="2"/>
  <c r="BB59" i="2"/>
  <c r="BB60" i="2"/>
  <c r="BB61" i="2"/>
  <c r="BB62" i="2"/>
  <c r="BB63" i="2"/>
  <c r="BB64" i="2"/>
  <c r="BB65" i="2"/>
  <c r="BB6" i="2"/>
  <c r="BA7" i="2"/>
  <c r="BA8" i="2"/>
  <c r="BA9" i="2"/>
  <c r="BA10" i="2"/>
  <c r="BA11" i="2"/>
  <c r="BA12" i="2"/>
  <c r="BA13" i="2"/>
  <c r="BA14" i="2"/>
  <c r="BA15" i="2"/>
  <c r="BA16" i="2"/>
  <c r="BA17" i="2"/>
  <c r="BA18" i="2"/>
  <c r="BA19" i="2"/>
  <c r="BA20" i="2"/>
  <c r="BA21" i="2"/>
  <c r="BA22" i="2"/>
  <c r="BA23" i="2"/>
  <c r="BA24" i="2"/>
  <c r="BA25" i="2"/>
  <c r="BA26" i="2"/>
  <c r="BA27" i="2"/>
  <c r="BA28" i="2"/>
  <c r="BA29" i="2"/>
  <c r="BA30" i="2"/>
  <c r="BA31" i="2"/>
  <c r="BA32" i="2"/>
  <c r="BA33" i="2"/>
  <c r="BA34" i="2"/>
  <c r="BA35" i="2"/>
  <c r="BA36" i="2"/>
  <c r="BA37" i="2"/>
  <c r="BA38" i="2"/>
  <c r="BA39" i="2"/>
  <c r="BA40" i="2"/>
  <c r="BA41" i="2"/>
  <c r="BA42" i="2"/>
  <c r="BA43" i="2"/>
  <c r="BA44" i="2"/>
  <c r="BA45" i="2"/>
  <c r="BA46" i="2"/>
  <c r="BA47" i="2"/>
  <c r="BA48" i="2"/>
  <c r="BA49" i="2"/>
  <c r="BA50" i="2"/>
  <c r="BA51" i="2"/>
  <c r="BA52" i="2"/>
  <c r="BA53" i="2"/>
  <c r="BA54" i="2"/>
  <c r="BA55" i="2"/>
  <c r="BA56" i="2"/>
  <c r="BA57" i="2"/>
  <c r="BA58" i="2"/>
  <c r="BA59" i="2"/>
  <c r="BA60" i="2"/>
  <c r="BA61" i="2"/>
  <c r="BA62" i="2"/>
  <c r="BA63" i="2"/>
  <c r="BA64" i="2"/>
  <c r="BA65" i="2"/>
  <c r="BA6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Y67" i="2"/>
  <c r="Z67" i="2"/>
  <c r="AA67" i="2"/>
  <c r="AB67" i="2"/>
  <c r="AC67" i="2"/>
  <c r="AD67" i="2"/>
  <c r="AE67" i="2"/>
  <c r="AF67" i="2"/>
  <c r="AG67" i="2"/>
  <c r="AH67" i="2"/>
  <c r="AI67" i="2"/>
  <c r="AJ67" i="2"/>
  <c r="AK67" i="2"/>
  <c r="AL67" i="2"/>
  <c r="AM67" i="2"/>
  <c r="AN67" i="2"/>
  <c r="AO67" i="2"/>
  <c r="AP67" i="2"/>
  <c r="AQ67" i="2"/>
  <c r="AR67" i="2"/>
  <c r="AS67" i="2"/>
  <c r="AT67" i="2"/>
  <c r="AU67" i="2"/>
  <c r="AV67" i="2"/>
  <c r="AW67" i="2"/>
  <c r="AX67" i="2"/>
  <c r="AY67" i="2"/>
  <c r="X67" i="2"/>
  <c r="X66" i="2"/>
  <c r="AY66" i="2"/>
  <c r="AY68" i="2"/>
  <c r="AY69" i="2"/>
  <c r="AY70" i="2"/>
  <c r="AZ7" i="2"/>
  <c r="BE7" i="2"/>
  <c r="AZ8" i="2"/>
  <c r="F7" i="5"/>
  <c r="AZ9" i="2"/>
  <c r="F8" i="5"/>
  <c r="AZ10" i="2"/>
  <c r="BE10" i="2"/>
  <c r="AZ11" i="2"/>
  <c r="BE11" i="2"/>
  <c r="AZ12" i="2"/>
  <c r="BE12" i="2"/>
  <c r="AZ13" i="2"/>
  <c r="AZ14" i="2"/>
  <c r="BE14" i="2"/>
  <c r="AZ15" i="2"/>
  <c r="BE15" i="2"/>
  <c r="AZ16" i="2"/>
  <c r="BE16" i="2"/>
  <c r="AZ17" i="2"/>
  <c r="AZ18" i="2"/>
  <c r="BE18" i="2"/>
  <c r="AZ19" i="2"/>
  <c r="BE19" i="2"/>
  <c r="AZ20" i="2"/>
  <c r="BE20" i="2"/>
  <c r="AZ21" i="2"/>
  <c r="AZ22" i="2"/>
  <c r="BE22" i="2"/>
  <c r="AZ23" i="2"/>
  <c r="BE23" i="2"/>
  <c r="AZ24" i="2"/>
  <c r="BE24" i="2"/>
  <c r="AZ25" i="2"/>
  <c r="AZ26" i="2"/>
  <c r="BE26" i="2"/>
  <c r="AZ27" i="2"/>
  <c r="BE27" i="2"/>
  <c r="AZ28" i="2"/>
  <c r="BE28" i="2"/>
  <c r="AZ29" i="2"/>
  <c r="AZ30" i="2"/>
  <c r="BE30" i="2"/>
  <c r="AZ31" i="2"/>
  <c r="BE31" i="2"/>
  <c r="AZ32" i="2"/>
  <c r="BE32" i="2"/>
  <c r="AZ33" i="2"/>
  <c r="AZ34" i="2"/>
  <c r="BE34" i="2"/>
  <c r="AZ35" i="2"/>
  <c r="BE35" i="2"/>
  <c r="AZ36" i="2"/>
  <c r="BE36" i="2"/>
  <c r="AZ37" i="2"/>
  <c r="AZ38" i="2"/>
  <c r="BE38" i="2"/>
  <c r="AZ39" i="2"/>
  <c r="BE39" i="2"/>
  <c r="AZ40" i="2"/>
  <c r="BE40" i="2"/>
  <c r="AZ41" i="2"/>
  <c r="AZ42" i="2"/>
  <c r="BE42" i="2"/>
  <c r="AZ43" i="2"/>
  <c r="BE43" i="2"/>
  <c r="AZ44" i="2"/>
  <c r="BE44" i="2"/>
  <c r="AZ45" i="2"/>
  <c r="AZ46" i="2"/>
  <c r="BE46" i="2"/>
  <c r="AZ47" i="2"/>
  <c r="BE47" i="2"/>
  <c r="AZ48" i="2"/>
  <c r="BE48" i="2"/>
  <c r="AZ49" i="2"/>
  <c r="AZ50" i="2"/>
  <c r="BE50" i="2"/>
  <c r="AZ51" i="2"/>
  <c r="BE51" i="2"/>
  <c r="AZ52" i="2"/>
  <c r="BE52" i="2"/>
  <c r="AZ53" i="2"/>
  <c r="AZ54" i="2"/>
  <c r="BE54" i="2"/>
  <c r="AZ55" i="2"/>
  <c r="BE55" i="2"/>
  <c r="AZ56" i="2"/>
  <c r="BE56" i="2"/>
  <c r="AZ57" i="2"/>
  <c r="AZ58" i="2"/>
  <c r="BE58" i="2"/>
  <c r="AZ59" i="2"/>
  <c r="BE59" i="2"/>
  <c r="AZ60" i="2"/>
  <c r="BE60" i="2"/>
  <c r="AZ61" i="2"/>
  <c r="AZ62" i="2"/>
  <c r="BE62" i="2"/>
  <c r="AZ63" i="2"/>
  <c r="BE63" i="2"/>
  <c r="AZ64" i="2"/>
  <c r="BE64" i="2"/>
  <c r="AZ65" i="2"/>
  <c r="AZ6" i="2"/>
  <c r="BE6" i="2"/>
  <c r="D7" i="3"/>
  <c r="D8" i="3"/>
  <c r="D9" i="3"/>
  <c r="D10" i="3"/>
  <c r="D11" i="3"/>
  <c r="C72" i="2"/>
  <c r="AT66" i="2"/>
  <c r="AU66" i="2"/>
  <c r="AV66" i="2"/>
  <c r="AW66" i="2"/>
  <c r="AT68" i="2"/>
  <c r="AU68" i="2"/>
  <c r="AV68" i="2"/>
  <c r="AW68" i="2"/>
  <c r="AT69" i="2"/>
  <c r="AU69" i="2"/>
  <c r="AV69" i="2"/>
  <c r="AW69" i="2"/>
  <c r="AT70" i="2"/>
  <c r="AU70" i="2"/>
  <c r="AV70" i="2"/>
  <c r="AW70" i="2"/>
  <c r="AP66" i="2"/>
  <c r="AQ66" i="2"/>
  <c r="AP68" i="2"/>
  <c r="AQ68" i="2"/>
  <c r="AP69" i="2"/>
  <c r="AQ69" i="2"/>
  <c r="AP70" i="2"/>
  <c r="AQ70" i="2"/>
  <c r="C9" i="5"/>
  <c r="D9" i="5"/>
  <c r="E9" i="5"/>
  <c r="F9" i="5"/>
  <c r="G9" i="5"/>
  <c r="H9" i="5"/>
  <c r="I9" i="5"/>
  <c r="J9" i="5"/>
  <c r="K9" i="5"/>
  <c r="C10" i="5"/>
  <c r="D10" i="5"/>
  <c r="E10" i="5"/>
  <c r="F10" i="5"/>
  <c r="G10" i="5"/>
  <c r="H10" i="5"/>
  <c r="I10" i="5"/>
  <c r="J10" i="5"/>
  <c r="K10" i="5"/>
  <c r="C11" i="5"/>
  <c r="D11" i="5"/>
  <c r="E11" i="5"/>
  <c r="F11" i="5"/>
  <c r="G11" i="5"/>
  <c r="H11" i="5"/>
  <c r="I11" i="5"/>
  <c r="J11" i="5"/>
  <c r="K11" i="5"/>
  <c r="C12" i="5"/>
  <c r="D12" i="5"/>
  <c r="E12" i="5"/>
  <c r="F12" i="5"/>
  <c r="G12" i="5"/>
  <c r="H12" i="5"/>
  <c r="I12" i="5"/>
  <c r="J12" i="5"/>
  <c r="K12" i="5"/>
  <c r="C13" i="5"/>
  <c r="D13" i="5"/>
  <c r="E13" i="5"/>
  <c r="F13" i="5"/>
  <c r="G13" i="5"/>
  <c r="H13" i="5"/>
  <c r="I13" i="5"/>
  <c r="J13" i="5"/>
  <c r="K13" i="5"/>
  <c r="C14" i="5"/>
  <c r="D14" i="5"/>
  <c r="E14" i="5"/>
  <c r="F14" i="5"/>
  <c r="G14" i="5"/>
  <c r="H14" i="5"/>
  <c r="I14" i="5"/>
  <c r="J14" i="5"/>
  <c r="K14" i="5"/>
  <c r="C15" i="5"/>
  <c r="D15" i="5"/>
  <c r="E15" i="5"/>
  <c r="F15" i="5"/>
  <c r="G15" i="5"/>
  <c r="H15" i="5"/>
  <c r="I15" i="5"/>
  <c r="J15" i="5"/>
  <c r="K15" i="5"/>
  <c r="C16" i="5"/>
  <c r="D16" i="5"/>
  <c r="E16" i="5"/>
  <c r="F16" i="5"/>
  <c r="G16" i="5"/>
  <c r="H16" i="5"/>
  <c r="I16" i="5"/>
  <c r="J16" i="5"/>
  <c r="K16" i="5"/>
  <c r="C17" i="5"/>
  <c r="D17" i="5"/>
  <c r="E17" i="5"/>
  <c r="F17" i="5"/>
  <c r="G17" i="5"/>
  <c r="H17" i="5"/>
  <c r="I17" i="5"/>
  <c r="J17" i="5"/>
  <c r="K17" i="5"/>
  <c r="C18" i="5"/>
  <c r="D18" i="5"/>
  <c r="E18" i="5"/>
  <c r="F18" i="5"/>
  <c r="G18" i="5"/>
  <c r="H18" i="5"/>
  <c r="I18" i="5"/>
  <c r="J18" i="5"/>
  <c r="K18" i="5"/>
  <c r="C19" i="5"/>
  <c r="D19" i="5"/>
  <c r="E19" i="5"/>
  <c r="F19" i="5"/>
  <c r="G19" i="5"/>
  <c r="H19" i="5"/>
  <c r="I19" i="5"/>
  <c r="J19" i="5"/>
  <c r="K19" i="5"/>
  <c r="C20" i="5"/>
  <c r="D20" i="5"/>
  <c r="E20" i="5"/>
  <c r="F20" i="5"/>
  <c r="G20" i="5"/>
  <c r="H20" i="5"/>
  <c r="I20" i="5"/>
  <c r="J20" i="5"/>
  <c r="K20" i="5"/>
  <c r="C21" i="5"/>
  <c r="D21" i="5"/>
  <c r="E21" i="5"/>
  <c r="F21" i="5"/>
  <c r="G21" i="5"/>
  <c r="H21" i="5"/>
  <c r="I21" i="5"/>
  <c r="J21" i="5"/>
  <c r="K21" i="5"/>
  <c r="C22" i="5"/>
  <c r="D22" i="5"/>
  <c r="E22" i="5"/>
  <c r="F22" i="5"/>
  <c r="G22" i="5"/>
  <c r="H22" i="5"/>
  <c r="I22" i="5"/>
  <c r="J22" i="5"/>
  <c r="K22" i="5"/>
  <c r="C23" i="5"/>
  <c r="D23" i="5"/>
  <c r="E23" i="5"/>
  <c r="F23" i="5"/>
  <c r="G23" i="5"/>
  <c r="H23" i="5"/>
  <c r="I23" i="5"/>
  <c r="J23" i="5"/>
  <c r="K23" i="5"/>
  <c r="C24" i="5"/>
  <c r="D24" i="5"/>
  <c r="E24" i="5"/>
  <c r="F24" i="5"/>
  <c r="G24" i="5"/>
  <c r="H24" i="5"/>
  <c r="I24" i="5"/>
  <c r="J24" i="5"/>
  <c r="K24" i="5"/>
  <c r="C25" i="5"/>
  <c r="D25" i="5"/>
  <c r="E25" i="5"/>
  <c r="F25" i="5"/>
  <c r="G25" i="5"/>
  <c r="H25" i="5"/>
  <c r="I25" i="5"/>
  <c r="J25" i="5"/>
  <c r="K25" i="5"/>
  <c r="C26" i="5"/>
  <c r="D26" i="5"/>
  <c r="E26" i="5"/>
  <c r="F26" i="5"/>
  <c r="G26" i="5"/>
  <c r="H26" i="5"/>
  <c r="I26" i="5"/>
  <c r="J26" i="5"/>
  <c r="K26" i="5"/>
  <c r="C27" i="5"/>
  <c r="D27" i="5"/>
  <c r="E27" i="5"/>
  <c r="F27" i="5"/>
  <c r="G27" i="5"/>
  <c r="H27" i="5"/>
  <c r="I27" i="5"/>
  <c r="J27" i="5"/>
  <c r="K27" i="5"/>
  <c r="C28" i="5"/>
  <c r="D28" i="5"/>
  <c r="E28" i="5"/>
  <c r="F28" i="5"/>
  <c r="G28" i="5"/>
  <c r="H28" i="5"/>
  <c r="I28" i="5"/>
  <c r="J28" i="5"/>
  <c r="K28" i="5"/>
  <c r="C29" i="5"/>
  <c r="D29" i="5"/>
  <c r="E29" i="5"/>
  <c r="F29" i="5"/>
  <c r="G29" i="5"/>
  <c r="H29" i="5"/>
  <c r="I29" i="5"/>
  <c r="J29" i="5"/>
  <c r="K29" i="5"/>
  <c r="C30" i="5"/>
  <c r="D30" i="5"/>
  <c r="E30" i="5"/>
  <c r="F30" i="5"/>
  <c r="G30" i="5"/>
  <c r="H30" i="5"/>
  <c r="I30" i="5"/>
  <c r="J30" i="5"/>
  <c r="K30" i="5"/>
  <c r="C31" i="5"/>
  <c r="D31" i="5"/>
  <c r="E31" i="5"/>
  <c r="F31" i="5"/>
  <c r="G31" i="5"/>
  <c r="H31" i="5"/>
  <c r="I31" i="5"/>
  <c r="J31" i="5"/>
  <c r="K31" i="5"/>
  <c r="C32" i="5"/>
  <c r="D32" i="5"/>
  <c r="E32" i="5"/>
  <c r="F32" i="5"/>
  <c r="G32" i="5"/>
  <c r="H32" i="5"/>
  <c r="I32" i="5"/>
  <c r="J32" i="5"/>
  <c r="K32" i="5"/>
  <c r="C33" i="5"/>
  <c r="D33" i="5"/>
  <c r="E33" i="5"/>
  <c r="F33" i="5"/>
  <c r="G33" i="5"/>
  <c r="H33" i="5"/>
  <c r="I33" i="5"/>
  <c r="J33" i="5"/>
  <c r="K33" i="5"/>
  <c r="C34" i="5"/>
  <c r="D34" i="5"/>
  <c r="E34" i="5"/>
  <c r="F34" i="5"/>
  <c r="G34" i="5"/>
  <c r="H34" i="5"/>
  <c r="I34" i="5"/>
  <c r="J34" i="5"/>
  <c r="K34" i="5"/>
  <c r="C35" i="5"/>
  <c r="D35" i="5"/>
  <c r="E35" i="5"/>
  <c r="F35" i="5"/>
  <c r="G35" i="5"/>
  <c r="H35" i="5"/>
  <c r="I35" i="5"/>
  <c r="J35" i="5"/>
  <c r="K35" i="5"/>
  <c r="C36" i="5"/>
  <c r="D36" i="5"/>
  <c r="E36" i="5"/>
  <c r="F36" i="5"/>
  <c r="G36" i="5"/>
  <c r="H36" i="5"/>
  <c r="I36" i="5"/>
  <c r="J36" i="5"/>
  <c r="K36" i="5"/>
  <c r="C37" i="5"/>
  <c r="D37" i="5"/>
  <c r="E37" i="5"/>
  <c r="F37" i="5"/>
  <c r="G37" i="5"/>
  <c r="H37" i="5"/>
  <c r="I37" i="5"/>
  <c r="J37" i="5"/>
  <c r="K37" i="5"/>
  <c r="C38" i="5"/>
  <c r="D38" i="5"/>
  <c r="E38" i="5"/>
  <c r="F38" i="5"/>
  <c r="G38" i="5"/>
  <c r="H38" i="5"/>
  <c r="I38" i="5"/>
  <c r="J38" i="5"/>
  <c r="K38" i="5"/>
  <c r="C39" i="5"/>
  <c r="D39" i="5"/>
  <c r="E39" i="5"/>
  <c r="F39" i="5"/>
  <c r="G39" i="5"/>
  <c r="H39" i="5"/>
  <c r="I39" i="5"/>
  <c r="J39" i="5"/>
  <c r="K39" i="5"/>
  <c r="C40" i="5"/>
  <c r="D40" i="5"/>
  <c r="E40" i="5"/>
  <c r="F40" i="5"/>
  <c r="G40" i="5"/>
  <c r="H40" i="5"/>
  <c r="I40" i="5"/>
  <c r="J40" i="5"/>
  <c r="K40" i="5"/>
  <c r="C41" i="5"/>
  <c r="D41" i="5"/>
  <c r="E41" i="5"/>
  <c r="F41" i="5"/>
  <c r="G41" i="5"/>
  <c r="H41" i="5"/>
  <c r="I41" i="5"/>
  <c r="J41" i="5"/>
  <c r="K41" i="5"/>
  <c r="C42" i="5"/>
  <c r="D42" i="5"/>
  <c r="E42" i="5"/>
  <c r="F42" i="5"/>
  <c r="G42" i="5"/>
  <c r="H42" i="5"/>
  <c r="I42" i="5"/>
  <c r="J42" i="5"/>
  <c r="K42" i="5"/>
  <c r="C43" i="5"/>
  <c r="D43" i="5"/>
  <c r="E43" i="5"/>
  <c r="F43" i="5"/>
  <c r="G43" i="5"/>
  <c r="H43" i="5"/>
  <c r="I43" i="5"/>
  <c r="J43" i="5"/>
  <c r="K43" i="5"/>
  <c r="C44" i="5"/>
  <c r="D44" i="5"/>
  <c r="E44" i="5"/>
  <c r="F44" i="5"/>
  <c r="G44" i="5"/>
  <c r="H44" i="5"/>
  <c r="I44" i="5"/>
  <c r="J44" i="5"/>
  <c r="K44" i="5"/>
  <c r="C45" i="5"/>
  <c r="D45" i="5"/>
  <c r="E45" i="5"/>
  <c r="F45" i="5"/>
  <c r="G45" i="5"/>
  <c r="H45" i="5"/>
  <c r="I45" i="5"/>
  <c r="J45" i="5"/>
  <c r="K45" i="5"/>
  <c r="C46" i="5"/>
  <c r="D46" i="5"/>
  <c r="E46" i="5"/>
  <c r="F46" i="5"/>
  <c r="G46" i="5"/>
  <c r="H46" i="5"/>
  <c r="I46" i="5"/>
  <c r="J46" i="5"/>
  <c r="K46" i="5"/>
  <c r="C47" i="5"/>
  <c r="D47" i="5"/>
  <c r="E47" i="5"/>
  <c r="F47" i="5"/>
  <c r="G47" i="5"/>
  <c r="H47" i="5"/>
  <c r="I47" i="5"/>
  <c r="J47" i="5"/>
  <c r="K47" i="5"/>
  <c r="C48" i="5"/>
  <c r="D48" i="5"/>
  <c r="E48" i="5"/>
  <c r="F48" i="5"/>
  <c r="G48" i="5"/>
  <c r="H48" i="5"/>
  <c r="I48" i="5"/>
  <c r="J48" i="5"/>
  <c r="K48" i="5"/>
  <c r="C49" i="5"/>
  <c r="D49" i="5"/>
  <c r="E49" i="5"/>
  <c r="F49" i="5"/>
  <c r="G49" i="5"/>
  <c r="H49" i="5"/>
  <c r="I49" i="5"/>
  <c r="J49" i="5"/>
  <c r="K49" i="5"/>
  <c r="C50" i="5"/>
  <c r="D50" i="5"/>
  <c r="E50" i="5"/>
  <c r="F50" i="5"/>
  <c r="G50" i="5"/>
  <c r="H50" i="5"/>
  <c r="I50" i="5"/>
  <c r="J50" i="5"/>
  <c r="K50" i="5"/>
  <c r="C51" i="5"/>
  <c r="D51" i="5"/>
  <c r="E51" i="5"/>
  <c r="F51" i="5"/>
  <c r="G51" i="5"/>
  <c r="H51" i="5"/>
  <c r="I51" i="5"/>
  <c r="J51" i="5"/>
  <c r="K51" i="5"/>
  <c r="C52" i="5"/>
  <c r="D52" i="5"/>
  <c r="E52" i="5"/>
  <c r="F52" i="5"/>
  <c r="G52" i="5"/>
  <c r="H52" i="5"/>
  <c r="I52" i="5"/>
  <c r="J52" i="5"/>
  <c r="K52" i="5"/>
  <c r="C53" i="5"/>
  <c r="D53" i="5"/>
  <c r="E53" i="5"/>
  <c r="F53" i="5"/>
  <c r="G53" i="5"/>
  <c r="H53" i="5"/>
  <c r="I53" i="5"/>
  <c r="J53" i="5"/>
  <c r="K53" i="5"/>
  <c r="C54" i="5"/>
  <c r="D54" i="5"/>
  <c r="E54" i="5"/>
  <c r="F54" i="5"/>
  <c r="G54" i="5"/>
  <c r="H54" i="5"/>
  <c r="I54" i="5"/>
  <c r="J54" i="5"/>
  <c r="K54" i="5"/>
  <c r="C55" i="5"/>
  <c r="D55" i="5"/>
  <c r="E55" i="5"/>
  <c r="F55" i="5"/>
  <c r="G55" i="5"/>
  <c r="H55" i="5"/>
  <c r="I55" i="5"/>
  <c r="J55" i="5"/>
  <c r="K55" i="5"/>
  <c r="C56" i="5"/>
  <c r="D56" i="5"/>
  <c r="E56" i="5"/>
  <c r="F56" i="5"/>
  <c r="G56" i="5"/>
  <c r="H56" i="5"/>
  <c r="I56" i="5"/>
  <c r="J56" i="5"/>
  <c r="K56" i="5"/>
  <c r="C57" i="5"/>
  <c r="D57" i="5"/>
  <c r="E57" i="5"/>
  <c r="F57" i="5"/>
  <c r="G57" i="5"/>
  <c r="H57" i="5"/>
  <c r="I57" i="5"/>
  <c r="J57" i="5"/>
  <c r="K57" i="5"/>
  <c r="C58" i="5"/>
  <c r="D58" i="5"/>
  <c r="E58" i="5"/>
  <c r="F58" i="5"/>
  <c r="G58" i="5"/>
  <c r="H58" i="5"/>
  <c r="I58" i="5"/>
  <c r="J58" i="5"/>
  <c r="K58" i="5"/>
  <c r="C59" i="5"/>
  <c r="D59" i="5"/>
  <c r="E59" i="5"/>
  <c r="F59" i="5"/>
  <c r="G59" i="5"/>
  <c r="H59" i="5"/>
  <c r="I59" i="5"/>
  <c r="J59" i="5"/>
  <c r="K59" i="5"/>
  <c r="C60" i="5"/>
  <c r="D60" i="5"/>
  <c r="E60" i="5"/>
  <c r="C61" i="5"/>
  <c r="D61" i="5"/>
  <c r="E61" i="5"/>
  <c r="F61" i="5"/>
  <c r="G61" i="5"/>
  <c r="H61" i="5"/>
  <c r="I61" i="5"/>
  <c r="J61" i="5"/>
  <c r="K61" i="5"/>
  <c r="C62" i="5"/>
  <c r="D62" i="5"/>
  <c r="E62" i="5"/>
  <c r="F62" i="5"/>
  <c r="G62" i="5"/>
  <c r="H62" i="5"/>
  <c r="I62" i="5"/>
  <c r="J62" i="5"/>
  <c r="K62" i="5"/>
  <c r="C63" i="5"/>
  <c r="D63" i="5"/>
  <c r="E63" i="5"/>
  <c r="F63" i="5"/>
  <c r="G63" i="5"/>
  <c r="H63" i="5"/>
  <c r="I63" i="5"/>
  <c r="J63" i="5"/>
  <c r="K63" i="5"/>
  <c r="C64" i="5"/>
  <c r="D64" i="5"/>
  <c r="E64" i="5"/>
  <c r="F64" i="5"/>
  <c r="G64" i="5"/>
  <c r="H64" i="5"/>
  <c r="I64" i="5"/>
  <c r="J64" i="5"/>
  <c r="K64" i="5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AT67" i="3"/>
  <c r="AU67" i="3"/>
  <c r="AV67" i="3"/>
  <c r="AW67" i="3"/>
  <c r="AX67" i="3"/>
  <c r="AY67" i="3"/>
  <c r="AZ67" i="3"/>
  <c r="BA67" i="3"/>
  <c r="BB67" i="3"/>
  <c r="BC67" i="3"/>
  <c r="BD67" i="3"/>
  <c r="BE67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AT68" i="3"/>
  <c r="AU68" i="3"/>
  <c r="AV68" i="3"/>
  <c r="AW68" i="3"/>
  <c r="AX68" i="3"/>
  <c r="AY68" i="3"/>
  <c r="AZ68" i="3"/>
  <c r="BA68" i="3"/>
  <c r="BB68" i="3"/>
  <c r="BC68" i="3"/>
  <c r="BD68" i="3"/>
  <c r="BE68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AC69" i="3"/>
  <c r="AD69" i="3"/>
  <c r="AE69" i="3"/>
  <c r="AF69" i="3"/>
  <c r="AG69" i="3"/>
  <c r="AH69" i="3"/>
  <c r="AI69" i="3"/>
  <c r="AJ69" i="3"/>
  <c r="AK69" i="3"/>
  <c r="AL69" i="3"/>
  <c r="AM69" i="3"/>
  <c r="AN69" i="3"/>
  <c r="AO69" i="3"/>
  <c r="AP69" i="3"/>
  <c r="AQ69" i="3"/>
  <c r="AR69" i="3"/>
  <c r="AS69" i="3"/>
  <c r="AT69" i="3"/>
  <c r="AU69" i="3"/>
  <c r="AV69" i="3"/>
  <c r="AW69" i="3"/>
  <c r="AX69" i="3"/>
  <c r="AY69" i="3"/>
  <c r="AZ69" i="3"/>
  <c r="BA69" i="3"/>
  <c r="BB69" i="3"/>
  <c r="BC69" i="3"/>
  <c r="BD69" i="3"/>
  <c r="BE69" i="3"/>
  <c r="BF69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A70" i="3"/>
  <c r="AB70" i="3"/>
  <c r="AC70" i="3"/>
  <c r="AD70" i="3"/>
  <c r="AE70" i="3"/>
  <c r="AF70" i="3"/>
  <c r="AG70" i="3"/>
  <c r="AH70" i="3"/>
  <c r="AI70" i="3"/>
  <c r="AJ70" i="3"/>
  <c r="AK70" i="3"/>
  <c r="AL70" i="3"/>
  <c r="AM70" i="3"/>
  <c r="AN70" i="3"/>
  <c r="AO70" i="3"/>
  <c r="AP70" i="3"/>
  <c r="AQ70" i="3"/>
  <c r="AR70" i="3"/>
  <c r="AS70" i="3"/>
  <c r="AT70" i="3"/>
  <c r="AU70" i="3"/>
  <c r="AV70" i="3"/>
  <c r="AW70" i="3"/>
  <c r="AX70" i="3"/>
  <c r="AY70" i="3"/>
  <c r="AZ70" i="3"/>
  <c r="BA70" i="3"/>
  <c r="BB70" i="3"/>
  <c r="BC70" i="3"/>
  <c r="BD70" i="3"/>
  <c r="BE70" i="3"/>
  <c r="C72" i="3"/>
  <c r="D6" i="2"/>
  <c r="B5" i="5"/>
  <c r="D7" i="2"/>
  <c r="D8" i="2"/>
  <c r="B7" i="5"/>
  <c r="D9" i="2"/>
  <c r="B8" i="5"/>
  <c r="D10" i="2"/>
  <c r="B9" i="5"/>
  <c r="D11" i="2"/>
  <c r="B10" i="5"/>
  <c r="D12" i="2"/>
  <c r="B11" i="5"/>
  <c r="D13" i="2"/>
  <c r="B12" i="5"/>
  <c r="D14" i="2"/>
  <c r="B13" i="5"/>
  <c r="D15" i="2"/>
  <c r="B14" i="5"/>
  <c r="D16" i="2"/>
  <c r="B15" i="5"/>
  <c r="D17" i="2"/>
  <c r="B16" i="5"/>
  <c r="D18" i="2"/>
  <c r="B17" i="5"/>
  <c r="D19" i="2"/>
  <c r="B18" i="5"/>
  <c r="D20" i="2"/>
  <c r="B19" i="5"/>
  <c r="D21" i="2"/>
  <c r="B20" i="5"/>
  <c r="D22" i="2"/>
  <c r="B21" i="5"/>
  <c r="D23" i="2"/>
  <c r="B22" i="5"/>
  <c r="D24" i="2"/>
  <c r="B23" i="5"/>
  <c r="D25" i="2"/>
  <c r="B24" i="5"/>
  <c r="D26" i="2"/>
  <c r="B25" i="5"/>
  <c r="D27" i="2"/>
  <c r="B26" i="5"/>
  <c r="D28" i="2"/>
  <c r="B27" i="5"/>
  <c r="D29" i="2"/>
  <c r="B28" i="5"/>
  <c r="D30" i="2"/>
  <c r="B29" i="5"/>
  <c r="D31" i="2"/>
  <c r="B30" i="5"/>
  <c r="D32" i="2"/>
  <c r="B31" i="5"/>
  <c r="D33" i="2"/>
  <c r="B32" i="5"/>
  <c r="D34" i="2"/>
  <c r="B33" i="5"/>
  <c r="D35" i="2"/>
  <c r="B34" i="5"/>
  <c r="D36" i="2"/>
  <c r="B35" i="5"/>
  <c r="D37" i="2"/>
  <c r="B36" i="5"/>
  <c r="D38" i="2"/>
  <c r="B37" i="5"/>
  <c r="D39" i="2"/>
  <c r="B38" i="5"/>
  <c r="D40" i="2"/>
  <c r="B39" i="5"/>
  <c r="D41" i="2"/>
  <c r="B40" i="5"/>
  <c r="D42" i="2"/>
  <c r="B41" i="5"/>
  <c r="D43" i="2"/>
  <c r="B42" i="5"/>
  <c r="D44" i="2"/>
  <c r="B43" i="5"/>
  <c r="D45" i="2"/>
  <c r="B44" i="5"/>
  <c r="D46" i="2"/>
  <c r="B45" i="5"/>
  <c r="D47" i="2"/>
  <c r="B46" i="5"/>
  <c r="D48" i="2"/>
  <c r="B47" i="5"/>
  <c r="D49" i="2"/>
  <c r="B48" i="5"/>
  <c r="D50" i="2"/>
  <c r="B49" i="5"/>
  <c r="D51" i="2"/>
  <c r="B50" i="5"/>
  <c r="D52" i="2"/>
  <c r="B51" i="5"/>
  <c r="D53" i="2"/>
  <c r="B52" i="5"/>
  <c r="D54" i="2"/>
  <c r="B53" i="5"/>
  <c r="D55" i="2"/>
  <c r="B54" i="5"/>
  <c r="D56" i="2"/>
  <c r="B55" i="5"/>
  <c r="D57" i="2"/>
  <c r="B56" i="5"/>
  <c r="D58" i="2"/>
  <c r="B57" i="5"/>
  <c r="D59" i="2"/>
  <c r="B58" i="5"/>
  <c r="D60" i="2"/>
  <c r="F60" i="5"/>
  <c r="D62" i="2"/>
  <c r="D63" i="2"/>
  <c r="B62" i="5"/>
  <c r="D64" i="2"/>
  <c r="B63" i="5"/>
  <c r="D65" i="2"/>
  <c r="B64" i="5"/>
  <c r="E66" i="2"/>
  <c r="F66" i="2"/>
  <c r="G66" i="2"/>
  <c r="H66" i="2"/>
  <c r="H71" i="2" s="1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Y66" i="2"/>
  <c r="Z66" i="2"/>
  <c r="AA66" i="2"/>
  <c r="AB66" i="2"/>
  <c r="AC66" i="2"/>
  <c r="AD66" i="2"/>
  <c r="AE66" i="2"/>
  <c r="AF66" i="2"/>
  <c r="AG66" i="2"/>
  <c r="AH66" i="2"/>
  <c r="AI66" i="2"/>
  <c r="AJ66" i="2"/>
  <c r="AK66" i="2"/>
  <c r="AL66" i="2"/>
  <c r="AM66" i="2"/>
  <c r="AN66" i="2"/>
  <c r="AO66" i="2"/>
  <c r="AR66" i="2"/>
  <c r="AS66" i="2"/>
  <c r="AX66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AN68" i="2"/>
  <c r="AO68" i="2"/>
  <c r="AR68" i="2"/>
  <c r="AS68" i="2"/>
  <c r="AX68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AR69" i="2"/>
  <c r="AS69" i="2"/>
  <c r="AX69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AD70" i="2"/>
  <c r="AE70" i="2"/>
  <c r="AF70" i="2"/>
  <c r="AG70" i="2"/>
  <c r="AH70" i="2"/>
  <c r="AI70" i="2"/>
  <c r="AJ70" i="2"/>
  <c r="AK70" i="2"/>
  <c r="AL70" i="2"/>
  <c r="AM70" i="2"/>
  <c r="AN70" i="2"/>
  <c r="AO70" i="2"/>
  <c r="AR70" i="2"/>
  <c r="AS70" i="2"/>
  <c r="AX70" i="2"/>
  <c r="BF68" i="3"/>
  <c r="BF70" i="3"/>
  <c r="BF67" i="3"/>
  <c r="BC4" i="4"/>
  <c r="J60" i="5"/>
  <c r="I60" i="5"/>
  <c r="G60" i="5"/>
  <c r="K60" i="5"/>
  <c r="H60" i="5"/>
  <c r="BH9" i="2"/>
  <c r="C8" i="5"/>
  <c r="D7" i="5"/>
  <c r="BH6" i="2"/>
  <c r="BN6" i="2"/>
  <c r="BH7" i="2"/>
  <c r="C5" i="4"/>
  <c r="CE9" i="3"/>
  <c r="I7" i="5"/>
  <c r="CH10" i="3"/>
  <c r="J8" i="5"/>
  <c r="CH9" i="3"/>
  <c r="J7" i="5"/>
  <c r="AS71" i="3"/>
  <c r="BY10" i="3"/>
  <c r="G8" i="5"/>
  <c r="BN8" i="2"/>
  <c r="E7" i="5"/>
  <c r="BN65" i="2"/>
  <c r="BN61" i="2"/>
  <c r="BN57" i="2"/>
  <c r="BN53" i="2"/>
  <c r="BN49" i="2"/>
  <c r="BN45" i="2"/>
  <c r="BN41" i="2"/>
  <c r="BN37" i="2"/>
  <c r="BN33" i="2"/>
  <c r="BN29" i="2"/>
  <c r="BN25" i="2"/>
  <c r="BN21" i="2"/>
  <c r="BN17" i="2"/>
  <c r="BN13" i="2"/>
  <c r="BN9" i="2"/>
  <c r="E8" i="5"/>
  <c r="BM71" i="3"/>
  <c r="BI71" i="3"/>
  <c r="BP71" i="3"/>
  <c r="BL71" i="3"/>
  <c r="BH71" i="3"/>
  <c r="BO71" i="3"/>
  <c r="BK71" i="3"/>
  <c r="BG71" i="3"/>
  <c r="BH8" i="2"/>
  <c r="C7" i="5"/>
  <c r="BK9" i="2"/>
  <c r="D8" i="5"/>
  <c r="BK7" i="2"/>
  <c r="D6" i="5"/>
  <c r="J6" i="5"/>
  <c r="G6" i="5"/>
  <c r="BN71" i="3"/>
  <c r="BJ71" i="3"/>
  <c r="F64" i="4"/>
  <c r="BQ71" i="3"/>
  <c r="J5" i="5"/>
  <c r="H5" i="5"/>
  <c r="BV7" i="3"/>
  <c r="K5" i="5"/>
  <c r="V71" i="2"/>
  <c r="AY71" i="2"/>
  <c r="E5" i="5"/>
  <c r="F5" i="5"/>
  <c r="C5" i="5"/>
  <c r="F11" i="4"/>
  <c r="D5" i="5"/>
  <c r="C6" i="5"/>
  <c r="F6" i="5"/>
  <c r="AB71" i="2"/>
  <c r="X71" i="2"/>
  <c r="AL71" i="2"/>
  <c r="AG71" i="2"/>
  <c r="M71" i="2"/>
  <c r="I71" i="2"/>
  <c r="E71" i="2"/>
  <c r="AK71" i="2"/>
  <c r="AC71" i="2"/>
  <c r="Y71" i="2"/>
  <c r="U71" i="2"/>
  <c r="Q71" i="2"/>
  <c r="AR71" i="2"/>
  <c r="R71" i="2"/>
  <c r="Z71" i="2"/>
  <c r="AS71" i="2"/>
  <c r="P71" i="2"/>
  <c r="AE71" i="2"/>
  <c r="AW71" i="2"/>
  <c r="K71" i="2"/>
  <c r="AU71" i="2"/>
  <c r="O71" i="2"/>
  <c r="AO71" i="2"/>
  <c r="T71" i="2"/>
  <c r="N71" i="2"/>
  <c r="AT71" i="2"/>
  <c r="J71" i="2"/>
  <c r="F71" i="2"/>
  <c r="B6" i="5"/>
  <c r="AD71" i="2"/>
  <c r="AA71" i="2"/>
  <c r="AV71" i="2"/>
  <c r="AQ71" i="2"/>
  <c r="W71" i="2"/>
  <c r="AP71" i="2"/>
  <c r="AI71" i="2"/>
  <c r="AX71" i="2"/>
  <c r="AN71" i="2"/>
  <c r="AJ71" i="2"/>
  <c r="AF71" i="2"/>
  <c r="L71" i="2"/>
  <c r="AH71" i="2"/>
  <c r="G71" i="2"/>
  <c r="AM71" i="2"/>
  <c r="S71" i="2"/>
  <c r="H6" i="5"/>
  <c r="G5" i="5"/>
  <c r="F95" i="4"/>
  <c r="BD71" i="3"/>
  <c r="J71" i="3"/>
  <c r="AJ71" i="3"/>
  <c r="S71" i="3"/>
  <c r="T71" i="3"/>
  <c r="AO71" i="3"/>
  <c r="Z71" i="3"/>
  <c r="Y71" i="3"/>
  <c r="BC71" i="3"/>
  <c r="K71" i="3"/>
  <c r="BE71" i="3"/>
  <c r="AV71" i="3"/>
  <c r="F71" i="3"/>
  <c r="AT71" i="3"/>
  <c r="AQ71" i="3"/>
  <c r="AB71" i="3"/>
  <c r="Q71" i="3"/>
  <c r="BB71" i="3"/>
  <c r="AK71" i="3"/>
  <c r="V71" i="3"/>
  <c r="X71" i="3"/>
  <c r="W71" i="3"/>
  <c r="AX71" i="3"/>
  <c r="AI71" i="3"/>
  <c r="AC71" i="3"/>
  <c r="AM71" i="3"/>
  <c r="BF71" i="3"/>
  <c r="AG71" i="3"/>
  <c r="BA71" i="3"/>
  <c r="R71" i="3"/>
  <c r="AL71" i="3"/>
  <c r="U71" i="3"/>
  <c r="AH71" i="3"/>
  <c r="O71" i="3"/>
  <c r="AE71" i="3"/>
  <c r="AA71" i="3"/>
  <c r="P71" i="3"/>
  <c r="AR71" i="3"/>
  <c r="E71" i="3"/>
  <c r="L71" i="3"/>
  <c r="AZ71" i="3"/>
  <c r="M71" i="3"/>
  <c r="AW71" i="3"/>
  <c r="N71" i="3"/>
  <c r="AD71" i="3"/>
  <c r="AY71" i="3"/>
  <c r="AF71" i="3"/>
  <c r="AP71" i="3"/>
  <c r="AU71" i="3"/>
  <c r="G71" i="3"/>
  <c r="H71" i="3"/>
  <c r="AN71" i="3"/>
  <c r="I71" i="3"/>
  <c r="AH75" i="3"/>
  <c r="I65" i="5"/>
  <c r="AN75" i="3"/>
  <c r="J65" i="5"/>
  <c r="BR75" i="3"/>
  <c r="K65" i="5"/>
  <c r="E75" i="3"/>
  <c r="G65" i="5"/>
  <c r="M75" i="3"/>
  <c r="F30" i="4"/>
  <c r="AN75" i="2"/>
  <c r="E65" i="5"/>
  <c r="W75" i="2"/>
  <c r="D65" i="5" s="1"/>
  <c r="AZ75" i="2"/>
  <c r="F65" i="5" s="1"/>
  <c r="E75" i="2"/>
  <c r="C65" i="5" s="1"/>
  <c r="F48" i="4"/>
  <c r="E6" i="5"/>
  <c r="H65" i="5"/>
  <c r="F73" i="4"/>
  <c r="G4" i="6"/>
  <c r="B4" i="6"/>
  <c r="C4" i="6"/>
  <c r="I4" i="6"/>
  <c r="E4" i="6"/>
  <c r="F4" i="6"/>
  <c r="J4" i="6"/>
  <c r="D4" i="6"/>
  <c r="H4" i="6"/>
  <c r="K4" i="6"/>
  <c r="BE9" i="2" l="1"/>
  <c r="J7" i="6"/>
  <c r="I7" i="6"/>
  <c r="F7" i="6"/>
  <c r="B7" i="6"/>
  <c r="D7" i="6"/>
  <c r="G7" i="6"/>
  <c r="K7" i="6"/>
  <c r="E7" i="6"/>
  <c r="C7" i="6"/>
  <c r="H7" i="6"/>
</calcChain>
</file>

<file path=xl/sharedStrings.xml><?xml version="1.0" encoding="utf-8"?>
<sst xmlns="http://schemas.openxmlformats.org/spreadsheetml/2006/main" count="329" uniqueCount="230">
  <si>
    <t>Ecole:</t>
  </si>
  <si>
    <t>N°</t>
  </si>
  <si>
    <t>Nom</t>
  </si>
  <si>
    <t>Prénom</t>
  </si>
  <si>
    <t>Total réponses items par élève</t>
  </si>
  <si>
    <t>Nom Prénom</t>
  </si>
  <si>
    <t>ABS</t>
  </si>
  <si>
    <t>réussite</t>
  </si>
  <si>
    <t>N C 1</t>
  </si>
  <si>
    <t>NC Abs</t>
  </si>
  <si>
    <t>M NC</t>
  </si>
  <si>
    <t>GM ABS</t>
  </si>
  <si>
    <t>M GM</t>
  </si>
  <si>
    <t>Total réponses items par classe</t>
  </si>
  <si>
    <t>Nombres et calcul</t>
  </si>
  <si>
    <t>Grandeurs et mesures</t>
  </si>
  <si>
    <t>Moyenne</t>
  </si>
  <si>
    <t>Ecr 1</t>
  </si>
  <si>
    <t>Ecr ABS</t>
  </si>
  <si>
    <t>Mo Ecr</t>
  </si>
  <si>
    <t>ECRIRE</t>
  </si>
  <si>
    <t>Elève:</t>
  </si>
  <si>
    <t>Code 0: Abscence de réponse</t>
  </si>
  <si>
    <t>Items n°</t>
  </si>
  <si>
    <t>Codage</t>
  </si>
  <si>
    <t>Moyenne Maths</t>
  </si>
  <si>
    <t>Moyenne Ecrire</t>
  </si>
  <si>
    <t>Global Classe</t>
  </si>
  <si>
    <t>Français</t>
  </si>
  <si>
    <t>0 à &lt;10%</t>
  </si>
  <si>
    <t>10 à &lt;20%</t>
  </si>
  <si>
    <t>20 à &lt;30%</t>
  </si>
  <si>
    <t>30 à &lt;40%</t>
  </si>
  <si>
    <t>40 à &lt;50%</t>
  </si>
  <si>
    <t>50 à &lt;60%</t>
  </si>
  <si>
    <t>60 à &lt;70%</t>
  </si>
  <si>
    <t>70 à &lt;80%</t>
  </si>
  <si>
    <t>80 à &lt;90%</t>
  </si>
  <si>
    <t>90 à &lt;100%</t>
  </si>
  <si>
    <t>Nombre d'élèves</t>
  </si>
  <si>
    <t>Mathématiques</t>
  </si>
  <si>
    <t>Nom de l'enseignant</t>
  </si>
  <si>
    <t>Exercice 1</t>
  </si>
  <si>
    <t>Exercice 2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</si>
  <si>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</si>
  <si>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</si>
  <si>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</si>
  <si>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</si>
  <si>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</si>
  <si>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</si>
  <si>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</si>
  <si>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</si>
  <si>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Item 9</t>
  </si>
  <si>
    <t>Item 10</t>
  </si>
  <si>
    <t>Item 11</t>
  </si>
  <si>
    <t>Item 12</t>
  </si>
  <si>
    <t>Item 13</t>
  </si>
  <si>
    <t>Item 14</t>
  </si>
  <si>
    <t>Item 15</t>
  </si>
  <si>
    <t>Item 16</t>
  </si>
  <si>
    <t>Item 17</t>
  </si>
  <si>
    <t>Item 18</t>
  </si>
  <si>
    <t>Item 19</t>
  </si>
  <si>
    <t>Item 20</t>
  </si>
  <si>
    <t>Item 21</t>
  </si>
  <si>
    <t>Item 22</t>
  </si>
  <si>
    <t>Item 23</t>
  </si>
  <si>
    <t>Item 24</t>
  </si>
  <si>
    <t>Item 25</t>
  </si>
  <si>
    <t>Item 26</t>
  </si>
  <si>
    <t>Item 27</t>
  </si>
  <si>
    <t>Item 28</t>
  </si>
  <si>
    <t>Item 29</t>
  </si>
  <si>
    <t>Item 30</t>
  </si>
  <si>
    <t>Item 31</t>
  </si>
  <si>
    <t>Item 32</t>
  </si>
  <si>
    <t>Item 33</t>
  </si>
  <si>
    <t>Item 34</t>
  </si>
  <si>
    <t>Item 35</t>
  </si>
  <si>
    <t>Item 36</t>
  </si>
  <si>
    <t>Item 37</t>
  </si>
  <si>
    <t>Item 38</t>
  </si>
  <si>
    <t>Item 39</t>
  </si>
  <si>
    <t>Item 40</t>
  </si>
  <si>
    <t>Item 41</t>
  </si>
  <si>
    <t>Item 42</t>
  </si>
  <si>
    <t>Item 43</t>
  </si>
  <si>
    <t>Item 44</t>
  </si>
  <si>
    <t>Item 45</t>
  </si>
  <si>
    <t>Item 46</t>
  </si>
  <si>
    <t>Item 47</t>
  </si>
  <si>
    <t>Item 48</t>
  </si>
  <si>
    <t>Item 49</t>
  </si>
  <si>
    <t>Item 50</t>
  </si>
  <si>
    <t>Item 51</t>
  </si>
  <si>
    <t>Item 52</t>
  </si>
  <si>
    <t>Item 53</t>
  </si>
  <si>
    <t>Item 54</t>
  </si>
  <si>
    <t>Item 55</t>
  </si>
  <si>
    <t>Item 56</t>
  </si>
  <si>
    <t>Item 57</t>
  </si>
  <si>
    <t>Item 58</t>
  </si>
  <si>
    <t>Item 59</t>
  </si>
  <si>
    <t>Item 60</t>
  </si>
  <si>
    <t>Item 61</t>
  </si>
  <si>
    <t>Item 62</t>
  </si>
  <si>
    <t>Item 63</t>
  </si>
  <si>
    <t>Item 64</t>
  </si>
  <si>
    <t>Item 65</t>
  </si>
  <si>
    <t>Lecture et compréhension de l'écrit</t>
  </si>
  <si>
    <t>Exercice 3</t>
  </si>
  <si>
    <t>Exercice 4</t>
  </si>
  <si>
    <t>Exercice 5</t>
  </si>
  <si>
    <t>Exercice 6</t>
  </si>
  <si>
    <t>Exercice 7</t>
  </si>
  <si>
    <t>Exercice 8</t>
  </si>
  <si>
    <t>Ex 9</t>
  </si>
  <si>
    <t>Exercice 10</t>
  </si>
  <si>
    <t>Ex 11</t>
  </si>
  <si>
    <t>Ecriture</t>
  </si>
  <si>
    <t>Etude de la langue</t>
  </si>
  <si>
    <t>Ex 12</t>
  </si>
  <si>
    <t>Ex 13</t>
  </si>
  <si>
    <t>Ex 14</t>
  </si>
  <si>
    <t>Ex 15</t>
  </si>
  <si>
    <t>Exercice 16</t>
  </si>
  <si>
    <t>Ex 17</t>
  </si>
  <si>
    <t>Exercice 18</t>
  </si>
  <si>
    <t>Ex 19</t>
  </si>
  <si>
    <t>Ex 20</t>
  </si>
  <si>
    <t>Ex 21</t>
  </si>
  <si>
    <t>Ex 22</t>
  </si>
  <si>
    <t>Ex 23</t>
  </si>
  <si>
    <t>Ex 24</t>
  </si>
  <si>
    <t>Ex 25</t>
  </si>
  <si>
    <t>Ex 26</t>
  </si>
  <si>
    <t>Ex 27</t>
  </si>
  <si>
    <t xml:space="preserve">Identifier des mots </t>
  </si>
  <si>
    <t>Comprendre un texte</t>
  </si>
  <si>
    <t xml:space="preserve">Pratiquer différentes formes de lecture </t>
  </si>
  <si>
    <t>Lire à haute voix</t>
  </si>
  <si>
    <t>Contrôler sa compréhension</t>
  </si>
  <si>
    <t>Copie</t>
  </si>
  <si>
    <t>Produire des écrits</t>
  </si>
  <si>
    <t>Maîtriser les relations entre l’oral et l’écrit</t>
  </si>
  <si>
    <t>Problèmes orthographiques, orthographier les fomes verbales</t>
  </si>
  <si>
    <t>Ex 1</t>
  </si>
  <si>
    <t>Ex 2</t>
  </si>
  <si>
    <t>Ex 3</t>
  </si>
  <si>
    <t>Nommer, lire, écrire, représenter</t>
  </si>
  <si>
    <t>Ex 4</t>
  </si>
  <si>
    <t>Ex 5</t>
  </si>
  <si>
    <t>Ex 6</t>
  </si>
  <si>
    <t>Ex 7</t>
  </si>
  <si>
    <t>Ex 8</t>
  </si>
  <si>
    <t>Ex 10</t>
  </si>
  <si>
    <t>Problèmes</t>
  </si>
  <si>
    <t>EX 14</t>
  </si>
  <si>
    <t>Calcul</t>
  </si>
  <si>
    <t>Nombres et calculs</t>
  </si>
  <si>
    <t>Ex 16</t>
  </si>
  <si>
    <t>Ex 18</t>
  </si>
  <si>
    <t>Comparer, mesurer, estimer des longueurs, des masses, des contenances, des durées</t>
  </si>
  <si>
    <t>Espace et géométrie</t>
  </si>
  <si>
    <t>Les solides</t>
  </si>
  <si>
    <t>Ex 28</t>
  </si>
  <si>
    <t>Ex 29</t>
  </si>
  <si>
    <t>Ex 30</t>
  </si>
  <si>
    <t>Ex 31</t>
  </si>
  <si>
    <t>Les figures géométriques, les tracés, les angles droits…</t>
  </si>
  <si>
    <t>Dénombrer, ordonner, repérer…</t>
  </si>
  <si>
    <t>Repérage déplacement</t>
  </si>
  <si>
    <t xml:space="preserve">Comprendre et utiliser des nombres entiers pour dénombrer, ordonner, repérer, comparer </t>
  </si>
  <si>
    <t xml:space="preserve">Nommer, lire, écrire, représenter des nombres entiers </t>
  </si>
  <si>
    <t xml:space="preserve">Résoudre des problèmes en utilisant des nombres entiers et le calcul </t>
  </si>
  <si>
    <t>GM</t>
  </si>
  <si>
    <t>ESP GEO 1</t>
  </si>
  <si>
    <t>ESP GEO ABS</t>
  </si>
  <si>
    <t>M ESP GEO</t>
  </si>
  <si>
    <t>(Se) Repérer et (se) déplacer en utilisant des repères</t>
  </si>
  <si>
    <t>Reconnaître, nommer, décrire, reproduire quelques solides</t>
  </si>
  <si>
    <t>Code 1: Compétence acquise</t>
  </si>
  <si>
    <t>Code 9: Compétence non acquise</t>
  </si>
  <si>
    <t>Code 7: Compétence comprise mais présence d'erreurs</t>
  </si>
  <si>
    <t>Mathématiques fin de cycle 2</t>
  </si>
  <si>
    <t>LANGAGE ORAL</t>
  </si>
  <si>
    <t>Français fin de cycle 2</t>
  </si>
  <si>
    <t>Ecouter pour comprendre des messages oraux ou textes lus</t>
  </si>
  <si>
    <t>LECTURE COMPREHENSION</t>
  </si>
  <si>
    <t xml:space="preserve"> Identifier des mots de manière de plus en plus aisée</t>
  </si>
  <si>
    <t xml:space="preserve">Comprendre un texte </t>
  </si>
  <si>
    <t xml:space="preserve">Pratiquer différentes formes de lecture : lire pour 
trouver des informations dans un texte documentaire </t>
  </si>
  <si>
    <t xml:space="preserve">Lire à haute voix </t>
  </si>
  <si>
    <t xml:space="preserve">Contrôler sa compréhension </t>
  </si>
  <si>
    <t>Ecouter pour comprendre</t>
  </si>
  <si>
    <t>Lecture et compréhension</t>
  </si>
  <si>
    <t>Langage oral</t>
  </si>
  <si>
    <t>Ecouter pour comprendre des messages oraux ou 
textes lus</t>
  </si>
  <si>
    <t>Oral 1</t>
  </si>
  <si>
    <t>Oral Abs</t>
  </si>
  <si>
    <t>Mo Oral</t>
  </si>
  <si>
    <t>Lect 1</t>
  </si>
  <si>
    <t>Lect ABS</t>
  </si>
  <si>
    <t>Mo Lect</t>
  </si>
  <si>
    <t>etude L 1</t>
  </si>
  <si>
    <t>etud L ABS</t>
  </si>
  <si>
    <t>Mo etud L</t>
  </si>
  <si>
    <t>ETUDE DE LA LANGUE</t>
  </si>
  <si>
    <t xml:space="preserve">Maîtriser les relations entre oral et écrit. </t>
  </si>
  <si>
    <t>dentifier des relations entre les mots, entre les mots et leur contexte d’utilisation. 
S’en servir pour mieux comprendre. 
Etendre ses connaissances lexicales, mémoriser et réutiliser des mots nouvellement appris.</t>
  </si>
  <si>
    <t>Moyene Langage oral</t>
  </si>
  <si>
    <t>Moyenne Etude de la langue</t>
  </si>
  <si>
    <t>Moyenne Français</t>
  </si>
  <si>
    <t>Répartition des élèves selon leur pourcentage de réussite</t>
  </si>
  <si>
    <t>Pour permettre un repérage plus facile des élèves à besoins particuliers</t>
  </si>
  <si>
    <t xml:space="preserve"> &lt; 30% de réussite</t>
  </si>
  <si>
    <t>entre 30 et 50% de réussite</t>
  </si>
  <si>
    <t>Moyenne Grandeurs mesures</t>
  </si>
  <si>
    <t>Moyenne Nombres calculs</t>
  </si>
  <si>
    <t>Moyenne Espace géométrie</t>
  </si>
  <si>
    <t>Moyenne Lect compréhension</t>
  </si>
  <si>
    <t>Bilan classe</t>
  </si>
  <si>
    <t xml:space="preserve">Calculer avec des nombres entiers </t>
  </si>
  <si>
    <t xml:space="preserve">Comparer, estimer, mesurer des longueurs, des masses, des contenances, des durées. Utiliser le lexique, les unités, les instruments de mesures spécifiques à ces grandeurs </t>
  </si>
  <si>
    <t xml:space="preserve">Reconnaître, nommer, reproduire, construire quelques figures géométriques. Reconnaître et utiliser les notions d’alignement, d’angle droit, d’égalité de longueurs, de milieu, de symétrie </t>
  </si>
  <si>
    <t xml:space="preserve">Raisonner pour résoudre des problèmes orthographiques. Comprendre comment se forment les verbes et orthographier les formes verbales les plus fréquentes. </t>
  </si>
  <si>
    <t>Choisir un élève →</t>
  </si>
  <si>
    <t>Relation entre les mots, connaissances lexicales</t>
  </si>
  <si>
    <t>FRANCAIS</t>
  </si>
  <si>
    <t>MATHEMATIQUES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</si>
</sst>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€&quot;_-;\-* #,##0.00&quot; €&quot;_-;_-* \-??&quot; €&quot;_-;_-@_-"/>
    <numFmt numFmtId="165" formatCode="0.0%"/>
  </numFmts>
  <fonts count="21" x14ac:knownFonts="1">
    <font>
      <sz val="11"/>
      <color indexed="8"/>
      <name val="Calibri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8"/>
      <name val="Comic Sans MS"/>
      <family val="4"/>
    </font>
    <font>
      <sz val="11"/>
      <color indexed="9"/>
      <name val="Calibri"/>
      <family val="2"/>
    </font>
    <font>
      <sz val="9"/>
      <color indexed="8"/>
      <name val="Comic Sans MS"/>
      <family val="4"/>
    </font>
    <font>
      <sz val="12"/>
      <color indexed="8"/>
      <name val="Calibri"/>
      <family val="2"/>
    </font>
    <font>
      <sz val="20"/>
      <color indexed="8"/>
      <name val="Calibri"/>
      <family val="2"/>
    </font>
    <font>
      <sz val="10"/>
      <color indexed="8"/>
      <name val="Calibri"/>
      <family val="2"/>
    </font>
    <font>
      <sz val="12"/>
      <color indexed="8"/>
      <name val="Comic Sans MS"/>
      <family val="4"/>
    </font>
    <font>
      <b/>
      <sz val="10"/>
      <color indexed="60"/>
      <name val="Arial"/>
      <family val="2"/>
    </font>
    <font>
      <b/>
      <sz val="10"/>
      <color indexed="62"/>
      <name val="Arial"/>
      <family val="2"/>
    </font>
    <font>
      <sz val="11"/>
      <color indexed="8"/>
      <name val="Comic Sans MS"/>
      <family val="4"/>
    </font>
    <font>
      <b/>
      <sz val="11"/>
      <color indexed="8"/>
      <name val="Calibri"/>
      <family val="2"/>
    </font>
    <font>
      <sz val="8"/>
      <name val="Calibri"/>
      <family val="2"/>
    </font>
    <font>
      <b/>
      <u/>
      <sz val="12"/>
      <name val="Arial"/>
      <family val="2"/>
    </font>
    <font>
      <sz val="14"/>
      <color indexed="8"/>
      <name val="Calibri"/>
      <family val="2"/>
    </font>
    <font>
      <sz val="16"/>
      <color indexed="8"/>
      <name val="Calibri"/>
      <family val="2"/>
    </font>
    <font>
      <b/>
      <u/>
      <sz val="12"/>
      <color rgb="FF000000"/>
      <name val="Calibri"/>
      <family val="2"/>
    </font>
    <font>
      <u/>
      <sz val="11"/>
      <color rgb="FF000000"/>
      <name val="Calibri"/>
      <family val="2"/>
    </font>
    <font>
      <b/>
      <u/>
      <sz val="16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3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164" fontId="1" fillId="0" borderId="0" applyFill="0" applyBorder="0" applyAlignment="0" applyProtection="0"/>
    <xf numFmtId="0" fontId="1" fillId="0" borderId="0"/>
  </cellStyleXfs>
  <cellXfs count="170">
    <xf numFmtId="0" fontId="0" fillId="0" borderId="0" xfId="0"/>
    <xf numFmtId="0" fontId="0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0" xfId="0" applyFont="1" applyAlignment="1">
      <alignment horizontal="right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Border="1" applyAlignment="1">
      <alignment horizontal="center" vertical="center" textRotation="90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Protection="1">
      <protection locked="0"/>
    </xf>
    <xf numFmtId="165" fontId="0" fillId="0" borderId="1" xfId="0" applyNumberFormat="1" applyBorder="1" applyAlignment="1">
      <alignment horizontal="center"/>
    </xf>
    <xf numFmtId="0" fontId="0" fillId="0" borderId="0" xfId="0" applyNumberFormat="1"/>
    <xf numFmtId="0" fontId="2" fillId="0" borderId="1" xfId="0" applyFont="1" applyBorder="1" applyAlignment="1" applyProtection="1">
      <alignment wrapText="1"/>
    </xf>
    <xf numFmtId="165" fontId="0" fillId="0" borderId="1" xfId="0" applyNumberFormat="1" applyBorder="1"/>
    <xf numFmtId="0" fontId="4" fillId="0" borderId="0" xfId="0" applyFont="1"/>
    <xf numFmtId="0" fontId="0" fillId="0" borderId="0" xfId="0" applyAlignment="1">
      <alignment vertical="top" wrapText="1"/>
    </xf>
    <xf numFmtId="2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0" fillId="0" borderId="0" xfId="0" applyNumberFormat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Border="1"/>
    <xf numFmtId="0" fontId="7" fillId="0" borderId="0" xfId="0" applyFont="1" applyBorder="1" applyAlignment="1" applyProtection="1">
      <alignment vertical="top" wrapText="1"/>
    </xf>
    <xf numFmtId="2" fontId="8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Font="1" applyBorder="1" applyAlignment="1" applyProtection="1">
      <alignment vertical="top" wrapText="1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vertical="center" textRotation="255"/>
    </xf>
    <xf numFmtId="0" fontId="6" fillId="0" borderId="0" xfId="0" applyFont="1" applyAlignment="1">
      <alignment vertical="center" textRotation="255"/>
    </xf>
    <xf numFmtId="0" fontId="6" fillId="0" borderId="1" xfId="0" applyFont="1" applyBorder="1" applyAlignment="1" applyProtection="1">
      <alignment horizontal="center" vertical="center"/>
    </xf>
    <xf numFmtId="2" fontId="6" fillId="0" borderId="1" xfId="0" applyNumberFormat="1" applyFont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vertical="center" textRotation="255" shrinkToFit="1"/>
    </xf>
    <xf numFmtId="0" fontId="6" fillId="0" borderId="0" xfId="0" applyFont="1" applyAlignment="1">
      <alignment horizontal="center" vertical="center" textRotation="255" shrinkToFit="1"/>
    </xf>
    <xf numFmtId="2" fontId="0" fillId="0" borderId="0" xfId="0" applyNumberForma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Protection="1"/>
    <xf numFmtId="0" fontId="9" fillId="0" borderId="1" xfId="0" applyFont="1" applyBorder="1" applyAlignment="1" applyProtection="1">
      <alignment horizontal="center" vertical="center" wrapText="1"/>
    </xf>
    <xf numFmtId="0" fontId="1" fillId="0" borderId="0" xfId="2"/>
    <xf numFmtId="0" fontId="10" fillId="0" borderId="1" xfId="2" applyFont="1" applyBorder="1"/>
    <xf numFmtId="0" fontId="1" fillId="0" borderId="1" xfId="2" applyFont="1" applyBorder="1" applyAlignment="1">
      <alignment horizontal="center"/>
    </xf>
    <xf numFmtId="0" fontId="1" fillId="0" borderId="1" xfId="2" applyFont="1" applyBorder="1"/>
    <xf numFmtId="0" fontId="11" fillId="0" borderId="1" xfId="2" applyFont="1" applyBorder="1"/>
    <xf numFmtId="0" fontId="6" fillId="0" borderId="3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/>
    </xf>
    <xf numFmtId="0" fontId="0" fillId="5" borderId="4" xfId="0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left"/>
    </xf>
    <xf numFmtId="0" fontId="0" fillId="5" borderId="4" xfId="0" applyFill="1" applyBorder="1" applyAlignment="1">
      <alignment horizontal="center"/>
    </xf>
    <xf numFmtId="0" fontId="0" fillId="7" borderId="4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 applyProtection="1">
      <alignment horizontal="center" vertical="center" wrapText="1"/>
    </xf>
    <xf numFmtId="1" fontId="9" fillId="0" borderId="1" xfId="0" applyNumberFormat="1" applyFont="1" applyBorder="1" applyAlignment="1" applyProtection="1">
      <alignment horizontal="center" vertical="top" wrapText="1"/>
    </xf>
    <xf numFmtId="0" fontId="0" fillId="0" borderId="1" xfId="0" applyBorder="1" applyAlignment="1" applyProtection="1">
      <alignment horizontal="center"/>
      <protection locked="0"/>
    </xf>
    <xf numFmtId="0" fontId="6" fillId="0" borderId="0" xfId="0" applyFont="1" applyBorder="1"/>
    <xf numFmtId="0" fontId="6" fillId="0" borderId="6" xfId="0" applyFont="1" applyBorder="1"/>
    <xf numFmtId="10" fontId="6" fillId="0" borderId="7" xfId="0" applyNumberFormat="1" applyFont="1" applyBorder="1" applyAlignment="1" applyProtection="1">
      <alignment horizontal="center" vertical="center"/>
    </xf>
    <xf numFmtId="10" fontId="6" fillId="0" borderId="8" xfId="0" applyNumberFormat="1" applyFont="1" applyBorder="1" applyAlignment="1" applyProtection="1">
      <alignment vertical="center"/>
    </xf>
    <xf numFmtId="0" fontId="6" fillId="0" borderId="2" xfId="0" applyFont="1" applyBorder="1" applyProtection="1"/>
    <xf numFmtId="0" fontId="6" fillId="0" borderId="9" xfId="0" applyFont="1" applyBorder="1" applyProtection="1"/>
    <xf numFmtId="10" fontId="6" fillId="0" borderId="10" xfId="0" applyNumberFormat="1" applyFont="1" applyBorder="1" applyAlignment="1" applyProtection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 textRotation="90"/>
    </xf>
    <xf numFmtId="0" fontId="0" fillId="0" borderId="13" xfId="0" applyFont="1" applyBorder="1" applyAlignment="1">
      <alignment horizontal="center" vertical="center" textRotation="90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1" xfId="0" applyBorder="1"/>
    <xf numFmtId="0" fontId="0" fillId="8" borderId="17" xfId="0" applyFont="1" applyFill="1" applyBorder="1" applyAlignment="1">
      <alignment horizontal="center" vertical="center" textRotation="90"/>
    </xf>
    <xf numFmtId="0" fontId="0" fillId="8" borderId="11" xfId="0" applyFill="1" applyBorder="1"/>
    <xf numFmtId="0" fontId="18" fillId="0" borderId="0" xfId="0" applyFont="1" applyAlignment="1"/>
    <xf numFmtId="0" fontId="19" fillId="0" borderId="0" xfId="0" applyFont="1"/>
    <xf numFmtId="0" fontId="0" fillId="9" borderId="18" xfId="0" applyFill="1" applyBorder="1"/>
    <xf numFmtId="0" fontId="0" fillId="10" borderId="18" xfId="0" applyFill="1" applyBorder="1"/>
    <xf numFmtId="9" fontId="0" fillId="0" borderId="19" xfId="0" applyNumberFormat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9" fontId="0" fillId="8" borderId="20" xfId="0" applyNumberFormat="1" applyFill="1" applyBorder="1" applyAlignment="1">
      <alignment horizontal="center" vertical="center"/>
    </xf>
    <xf numFmtId="9" fontId="0" fillId="8" borderId="20" xfId="0" applyNumberFormat="1" applyFill="1" applyBorder="1" applyAlignment="1">
      <alignment horizontal="center"/>
    </xf>
    <xf numFmtId="9" fontId="0" fillId="0" borderId="2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0" fillId="8" borderId="22" xfId="0" applyNumberFormat="1" applyFill="1" applyBorder="1" applyAlignment="1">
      <alignment horizontal="center" vertical="center"/>
    </xf>
    <xf numFmtId="9" fontId="0" fillId="8" borderId="22" xfId="0" applyNumberFormat="1" applyFill="1" applyBorder="1" applyAlignment="1">
      <alignment horizontal="center"/>
    </xf>
    <xf numFmtId="9" fontId="0" fillId="0" borderId="23" xfId="0" applyNumberFormat="1" applyBorder="1" applyAlignment="1">
      <alignment horizontal="center" vertical="center"/>
    </xf>
    <xf numFmtId="9" fontId="0" fillId="0" borderId="24" xfId="0" applyNumberFormat="1" applyBorder="1" applyAlignment="1">
      <alignment horizontal="center" vertical="center"/>
    </xf>
    <xf numFmtId="9" fontId="0" fillId="8" borderId="25" xfId="0" applyNumberFormat="1" applyFill="1" applyBorder="1" applyAlignment="1">
      <alignment horizontal="center" vertical="center"/>
    </xf>
    <xf numFmtId="9" fontId="0" fillId="8" borderId="25" xfId="0" applyNumberFormat="1" applyFill="1" applyBorder="1" applyAlignment="1">
      <alignment horizontal="center"/>
    </xf>
    <xf numFmtId="9" fontId="0" fillId="11" borderId="12" xfId="0" applyNumberFormat="1" applyFill="1" applyBorder="1" applyAlignment="1">
      <alignment horizontal="center" vertical="center"/>
    </xf>
    <xf numFmtId="9" fontId="0" fillId="11" borderId="13" xfId="0" applyNumberFormat="1" applyFill="1" applyBorder="1" applyAlignment="1">
      <alignment horizontal="center" vertical="center"/>
    </xf>
    <xf numFmtId="9" fontId="0" fillId="11" borderId="17" xfId="0" applyNumberFormat="1" applyFill="1" applyBorder="1" applyAlignment="1">
      <alignment horizontal="center" vertical="center"/>
    </xf>
    <xf numFmtId="9" fontId="0" fillId="11" borderId="12" xfId="0" applyNumberFormat="1" applyFill="1" applyBorder="1" applyAlignment="1">
      <alignment horizontal="center"/>
    </xf>
    <xf numFmtId="9" fontId="0" fillId="11" borderId="13" xfId="0" applyNumberFormat="1" applyFill="1" applyBorder="1" applyAlignment="1">
      <alignment horizontal="center"/>
    </xf>
    <xf numFmtId="9" fontId="0" fillId="11" borderId="17" xfId="0" applyNumberFormat="1" applyFill="1" applyBorder="1" applyAlignment="1">
      <alignment horizontal="center"/>
    </xf>
    <xf numFmtId="0" fontId="16" fillId="0" borderId="1" xfId="0" applyFont="1" applyBorder="1" applyAlignment="1">
      <alignment horizontal="center" vertical="top" wrapText="1"/>
    </xf>
    <xf numFmtId="0" fontId="16" fillId="3" borderId="1" xfId="0" applyFont="1" applyFill="1" applyBorder="1" applyAlignment="1">
      <alignment horizontal="center" vertical="top" wrapText="1"/>
    </xf>
    <xf numFmtId="0" fontId="16" fillId="3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top" wrapText="1"/>
    </xf>
    <xf numFmtId="0" fontId="16" fillId="0" borderId="1" xfId="0" applyFont="1" applyBorder="1" applyAlignment="1">
      <alignment vertical="center" wrapText="1"/>
    </xf>
    <xf numFmtId="0" fontId="0" fillId="0" borderId="0" xfId="0" applyAlignment="1">
      <alignment horizontal="center" vertical="top" wrapText="1"/>
    </xf>
    <xf numFmtId="0" fontId="20" fillId="0" borderId="0" xfId="0" applyFont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165" fontId="0" fillId="0" borderId="1" xfId="0" applyNumberFormat="1" applyBorder="1" applyAlignment="1">
      <alignment horizontal="center"/>
    </xf>
    <xf numFmtId="0" fontId="5" fillId="7" borderId="4" xfId="0" applyFont="1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5" borderId="36" xfId="0" applyFont="1" applyFill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13" fillId="5" borderId="3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7" borderId="4" xfId="0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13" fillId="5" borderId="4" xfId="0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5" fillId="0" borderId="0" xfId="2" applyFont="1" applyAlignment="1"/>
    <xf numFmtId="0" fontId="15" fillId="0" borderId="0" xfId="0" applyFont="1" applyAlignment="1"/>
    <xf numFmtId="0" fontId="0" fillId="0" borderId="0" xfId="0" applyAlignment="1"/>
    <xf numFmtId="0" fontId="9" fillId="0" borderId="3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10" fontId="6" fillId="0" borderId="1" xfId="0" applyNumberFormat="1" applyFont="1" applyBorder="1" applyAlignment="1" applyProtection="1">
      <alignment horizontal="center" vertical="center"/>
    </xf>
    <xf numFmtId="10" fontId="6" fillId="0" borderId="33" xfId="0" applyNumberFormat="1" applyFont="1" applyBorder="1" applyAlignment="1" applyProtection="1">
      <alignment horizontal="center" vertical="center"/>
    </xf>
    <xf numFmtId="10" fontId="6" fillId="0" borderId="34" xfId="0" applyNumberFormat="1" applyFont="1" applyBorder="1" applyAlignment="1" applyProtection="1">
      <alignment horizontal="center" vertical="center"/>
    </xf>
    <xf numFmtId="10" fontId="6" fillId="0" borderId="35" xfId="0" applyNumberFormat="1" applyFont="1" applyBorder="1" applyAlignment="1" applyProtection="1">
      <alignment horizontal="center" vertical="center"/>
    </xf>
    <xf numFmtId="2" fontId="9" fillId="0" borderId="3" xfId="0" applyNumberFormat="1" applyFont="1" applyBorder="1" applyAlignment="1" applyProtection="1">
      <alignment horizontal="center" vertical="center" wrapText="1"/>
    </xf>
    <xf numFmtId="2" fontId="9" fillId="0" borderId="10" xfId="0" applyNumberFormat="1" applyFont="1" applyBorder="1" applyAlignment="1" applyProtection="1">
      <alignment horizontal="center" vertical="center" wrapText="1"/>
    </xf>
    <xf numFmtId="0" fontId="16" fillId="0" borderId="24" xfId="0" applyFont="1" applyBorder="1" applyAlignment="1">
      <alignment vertical="center" wrapText="1"/>
    </xf>
    <xf numFmtId="0" fontId="16" fillId="0" borderId="29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10" fontId="6" fillId="0" borderId="24" xfId="0" applyNumberFormat="1" applyFont="1" applyBorder="1" applyAlignment="1" applyProtection="1">
      <alignment horizontal="center" vertical="center"/>
    </xf>
    <xf numFmtId="10" fontId="6" fillId="0" borderId="29" xfId="0" applyNumberFormat="1" applyFont="1" applyBorder="1" applyAlignment="1" applyProtection="1">
      <alignment horizontal="center" vertical="center"/>
    </xf>
    <xf numFmtId="0" fontId="0" fillId="0" borderId="29" xfId="0" applyBorder="1" applyAlignment="1"/>
    <xf numFmtId="0" fontId="0" fillId="0" borderId="5" xfId="0" applyBorder="1" applyAlignment="1"/>
    <xf numFmtId="0" fontId="16" fillId="0" borderId="24" xfId="0" applyFont="1" applyBorder="1" applyAlignment="1">
      <alignment vertical="top" wrapText="1"/>
    </xf>
    <xf numFmtId="0" fontId="16" fillId="0" borderId="29" xfId="0" applyFont="1" applyBorder="1" applyAlignment="1">
      <alignment vertical="top" wrapText="1"/>
    </xf>
    <xf numFmtId="0" fontId="16" fillId="0" borderId="5" xfId="0" applyFont="1" applyBorder="1" applyAlignment="1">
      <alignment vertical="top" wrapText="1"/>
    </xf>
    <xf numFmtId="0" fontId="16" fillId="0" borderId="29" xfId="0" applyFont="1" applyBorder="1" applyAlignment="1">
      <alignment wrapText="1"/>
    </xf>
    <xf numFmtId="0" fontId="16" fillId="0" borderId="5" xfId="0" applyFont="1" applyBorder="1" applyAlignment="1">
      <alignment wrapText="1"/>
    </xf>
    <xf numFmtId="0" fontId="0" fillId="0" borderId="2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0" fillId="12" borderId="30" xfId="0" applyNumberFormat="1" applyFill="1" applyBorder="1" applyAlignment="1">
      <alignment horizontal="left" vertical="center"/>
    </xf>
    <xf numFmtId="0" fontId="0" fillId="0" borderId="31" xfId="0" applyBorder="1" applyAlignment="1"/>
    <xf numFmtId="0" fontId="0" fillId="0" borderId="32" xfId="0" applyBorder="1" applyAlignment="1"/>
    <xf numFmtId="2" fontId="8" fillId="13" borderId="30" xfId="0" applyNumberFormat="1" applyFont="1" applyFill="1" applyBorder="1" applyAlignment="1">
      <alignment horizontal="left" vertical="center"/>
    </xf>
    <xf numFmtId="2" fontId="8" fillId="10" borderId="30" xfId="0" applyNumberFormat="1" applyFont="1" applyFill="1" applyBorder="1" applyAlignment="1">
      <alignment horizontal="left" vertical="center"/>
    </xf>
    <xf numFmtId="2" fontId="8" fillId="0" borderId="30" xfId="0" applyNumberFormat="1" applyFont="1" applyBorder="1" applyAlignment="1">
      <alignment horizontal="left" vertical="center"/>
    </xf>
    <xf numFmtId="2" fontId="6" fillId="0" borderId="3" xfId="0" applyNumberFormat="1" applyFont="1" applyBorder="1" applyAlignment="1" applyProtection="1">
      <alignment horizontal="center" vertical="center"/>
    </xf>
    <xf numFmtId="2" fontId="6" fillId="0" borderId="28" xfId="0" applyNumberFormat="1" applyFont="1" applyBorder="1" applyAlignment="1" applyProtection="1">
      <alignment horizontal="center" vertical="center"/>
    </xf>
    <xf numFmtId="0" fontId="16" fillId="0" borderId="24" xfId="0" applyFont="1" applyBorder="1" applyAlignment="1">
      <alignment horizontal="left" vertical="center" wrapText="1"/>
    </xf>
    <xf numFmtId="0" fontId="16" fillId="0" borderId="29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7" fillId="0" borderId="24" xfId="0" applyFont="1" applyBorder="1" applyAlignment="1">
      <alignment horizontal="left" vertical="center" wrapText="1"/>
    </xf>
    <xf numFmtId="0" fontId="17" fillId="0" borderId="29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13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C0504D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4F81BD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 sz="1800" b="1" i="0" u="none" strike="noStrike" baseline="0">
                <a:solidFill>
                  <a:srgbClr val="FF0000"/>
                </a:solidFill>
                <a:latin typeface="Calibri"/>
              </a:rPr>
              <a:t>Français 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 sz="1200" b="0" i="0" u="none" strike="noStrike" baseline="0">
                <a:solidFill>
                  <a:srgbClr val="000000"/>
                </a:solidFill>
                <a:latin typeface="Calibri"/>
              </a:rPr>
              <a:t>Nombres d'élèves</a:t>
            </a:r>
          </a:p>
        </c:rich>
      </c:tx>
      <c:layout>
        <c:manualLayout>
          <c:xMode val="edge"/>
          <c:yMode val="edge"/>
          <c:x val="0.42376681614349776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358744394618833E-2"/>
          <c:y val="0.40277914353822003"/>
          <c:w val="0.92152466367713004"/>
          <c:h val="0.4166680795222965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'Repartition classe'!$B$3:$K$3</c:f>
              <c:strCache>
                <c:ptCount val="10"/>
                <c:pt idx="0">
                  <c:v>0 à &lt;10%</c:v>
                </c:pt>
                <c:pt idx="1">
                  <c:v>10 à &lt;20%</c:v>
                </c:pt>
                <c:pt idx="2">
                  <c:v>20 à &lt;30%</c:v>
                </c:pt>
                <c:pt idx="3">
                  <c:v>30 à &lt;40%</c:v>
                </c:pt>
                <c:pt idx="4">
                  <c:v>40 à &lt;50%</c:v>
                </c:pt>
                <c:pt idx="5">
                  <c:v>50 à &lt;60%</c:v>
                </c:pt>
                <c:pt idx="6">
                  <c:v>60 à &lt;70%</c:v>
                </c:pt>
                <c:pt idx="7">
                  <c:v>70 à &lt;80%</c:v>
                </c:pt>
                <c:pt idx="8">
                  <c:v>80 à &lt;90%</c:v>
                </c:pt>
                <c:pt idx="9">
                  <c:v>90 à &lt;100%</c:v>
                </c:pt>
              </c:strCache>
            </c:strRef>
          </c:cat>
          <c:val>
            <c:numRef>
              <c:f>'Repartition classe'!$B$4:$K$4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AE-4FF6-92EF-E2DD4D14B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230008"/>
        <c:axId val="1"/>
      </c:barChart>
      <c:catAx>
        <c:axId val="226230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26230008"/>
        <c:crossesAt val="1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 sz="1800" b="1" i="0" u="none" strike="noStrike" baseline="0">
                <a:solidFill>
                  <a:srgbClr val="333399"/>
                </a:solidFill>
                <a:latin typeface="Calibri"/>
              </a:rPr>
              <a:t>Mathématiques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 sz="1200" b="0" i="0" u="none" strike="noStrike" baseline="0">
                <a:solidFill>
                  <a:srgbClr val="000000"/>
                </a:solidFill>
                <a:latin typeface="Calibri"/>
              </a:rPr>
              <a:t>Nombres d'élèves</a:t>
            </a:r>
          </a:p>
        </c:rich>
      </c:tx>
      <c:layout>
        <c:manualLayout>
          <c:xMode val="edge"/>
          <c:yMode val="edge"/>
          <c:x val="0.3361884368308351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543897216274089E-2"/>
          <c:y val="0.41319584552627742"/>
          <c:w val="0.92505353319057815"/>
          <c:h val="0.406251377534239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'Repartition classe'!$B$6:$K$6</c:f>
              <c:strCache>
                <c:ptCount val="10"/>
                <c:pt idx="0">
                  <c:v>0 à &lt;10%</c:v>
                </c:pt>
                <c:pt idx="1">
                  <c:v>10 à &lt;20%</c:v>
                </c:pt>
                <c:pt idx="2">
                  <c:v>20 à &lt;30%</c:v>
                </c:pt>
                <c:pt idx="3">
                  <c:v>30 à &lt;40%</c:v>
                </c:pt>
                <c:pt idx="4">
                  <c:v>40 à &lt;50%</c:v>
                </c:pt>
                <c:pt idx="5">
                  <c:v>50 à &lt;60%</c:v>
                </c:pt>
                <c:pt idx="6">
                  <c:v>60 à &lt;70%</c:v>
                </c:pt>
                <c:pt idx="7">
                  <c:v>70 à &lt;80%</c:v>
                </c:pt>
                <c:pt idx="8">
                  <c:v>80 à &lt;90%</c:v>
                </c:pt>
                <c:pt idx="9">
                  <c:v>90 à &lt;100%</c:v>
                </c:pt>
              </c:strCache>
            </c:strRef>
          </c:cat>
          <c:val>
            <c:numRef>
              <c:f>'Repartition classe'!$B$7:$K$7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EA-44C3-8053-9F3364D6E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226231976"/>
        <c:axId val="1"/>
      </c:barChart>
      <c:catAx>
        <c:axId val="226231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26231976"/>
        <c:crossesAt val="1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Réussite par items Francais</a:t>
            </a:r>
          </a:p>
        </c:rich>
      </c:tx>
      <c:layout>
        <c:manualLayout>
          <c:xMode val="edge"/>
          <c:yMode val="edge"/>
          <c:x val="0.3818185454090966"/>
          <c:y val="2.86396181384248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277103859834837E-2"/>
          <c:y val="0.2386634844868735"/>
          <c:w val="0.86406999464792567"/>
          <c:h val="0.663484486873508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numRef>
              <c:f>Fran!$E$77:$BQ$77</c:f>
              <c:numCache>
                <c:formatCode>General</c:formatCode>
                <c:ptCount val="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</c:numCache>
            </c:numRef>
          </c:cat>
          <c:val>
            <c:numRef>
              <c:f>Fran!$E$71:$BQ$71</c:f>
              <c:numCache>
                <c:formatCode>0.0%</c:formatCode>
                <c:ptCount val="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FB-45FF-8427-57FF33683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1486680"/>
        <c:axId val="1"/>
      </c:barChart>
      <c:catAx>
        <c:axId val="551486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551486680"/>
        <c:crossesAt val="1"/>
        <c:crossBetween val="between"/>
        <c:majorUnit val="0.1"/>
        <c:minorUnit val="0.0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Réussite par items Maths</a:t>
            </a:r>
          </a:p>
        </c:rich>
      </c:tx>
      <c:layout>
        <c:manualLayout>
          <c:xMode val="edge"/>
          <c:yMode val="edge"/>
          <c:x val="0.37402624671916013"/>
          <c:y val="2.86396181384248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277103859834837E-2"/>
          <c:y val="0.23627684964200477"/>
          <c:w val="0.86406999464792567"/>
          <c:h val="0.680190930787589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val>
            <c:numRef>
              <c:f>Maths!$E$71:$AY$71</c:f>
              <c:numCache>
                <c:formatCode>0.0%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6-43F8-BDBF-F37E97619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1488648"/>
        <c:axId val="1"/>
      </c:barChart>
      <c:catAx>
        <c:axId val="551488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551488648"/>
        <c:crossesAt val="1"/>
        <c:crossBetween val="between"/>
        <c:majorUnit val="0.1"/>
        <c:minorUnit val="0.0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trlProps/ctrlProp1.xml><?xml version="1.0" encoding="utf-8"?>
<formControlPr xmlns="http://schemas.microsoft.com/office/spreadsheetml/2009/9/main" objectType="Drop" dropLines="30" dropStyle="combo" dx="22" fmlaLink="$D$1" fmlaRange="Maths!$D$6:$D$65" noThreeD="1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5</xdr:col>
      <xdr:colOff>95250</xdr:colOff>
      <xdr:row>25</xdr:row>
      <xdr:rowOff>9525</xdr:rowOff>
    </xdr:to>
    <xdr:graphicFrame macro="">
      <xdr:nvGraphicFramePr>
        <xdr:cNvPr id="6373" name="Graphique 1">
          <a:extLst>
            <a:ext uri="{FF2B5EF4-FFF2-40B4-BE49-F238E27FC236}">
              <a16:creationId xmlns:a16="http://schemas.microsoft.com/office/drawing/2014/main" id="{00000000-0008-0000-0300-0000E5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104775</xdr:colOff>
      <xdr:row>8</xdr:row>
      <xdr:rowOff>19050</xdr:rowOff>
    </xdr:from>
    <xdr:to>
      <xdr:col>10</xdr:col>
      <xdr:colOff>742950</xdr:colOff>
      <xdr:row>25</xdr:row>
      <xdr:rowOff>9525</xdr:rowOff>
    </xdr:to>
    <xdr:graphicFrame macro="">
      <xdr:nvGraphicFramePr>
        <xdr:cNvPr id="6374" name="Graphique 2">
          <a:extLst>
            <a:ext uri="{FF2B5EF4-FFF2-40B4-BE49-F238E27FC236}">
              <a16:creationId xmlns:a16="http://schemas.microsoft.com/office/drawing/2014/main" id="{00000000-0008-0000-0300-0000E6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5286375</xdr:colOff>
          <xdr:row>0</xdr:row>
          <xdr:rowOff>28575</xdr:rowOff>
        </xdr:from>
        <xdr:to>
          <xdr:col>4</xdr:col>
          <xdr:colOff>400050</xdr:colOff>
          <xdr:row>1</xdr:row>
          <xdr:rowOff>161925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5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762000</xdr:colOff>
      <xdr:row>2</xdr:row>
      <xdr:rowOff>38100</xdr:rowOff>
    </xdr:from>
    <xdr:to>
      <xdr:col>15</xdr:col>
      <xdr:colOff>333375</xdr:colOff>
      <xdr:row>23</xdr:row>
      <xdr:rowOff>28575</xdr:rowOff>
    </xdr:to>
    <xdr:graphicFrame macro="">
      <xdr:nvGraphicFramePr>
        <xdr:cNvPr id="7397" name="Graphique 1">
          <a:extLst>
            <a:ext uri="{FF2B5EF4-FFF2-40B4-BE49-F238E27FC236}">
              <a16:creationId xmlns:a16="http://schemas.microsoft.com/office/drawing/2014/main" id="{00000000-0008-0000-0600-0000E5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742950</xdr:colOff>
      <xdr:row>23</xdr:row>
      <xdr:rowOff>180975</xdr:rowOff>
    </xdr:from>
    <xdr:to>
      <xdr:col>15</xdr:col>
      <xdr:colOff>314325</xdr:colOff>
      <xdr:row>44</xdr:row>
      <xdr:rowOff>171450</xdr:rowOff>
    </xdr:to>
    <xdr:graphicFrame macro="">
      <xdr:nvGraphicFramePr>
        <xdr:cNvPr id="7398" name="Graphique 2">
          <a:extLst>
            <a:ext uri="{FF2B5EF4-FFF2-40B4-BE49-F238E27FC236}">
              <a16:creationId xmlns:a16="http://schemas.microsoft.com/office/drawing/2014/main" id="{00000000-0008-0000-0600-0000E6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64"/>
  <sheetViews>
    <sheetView workbookViewId="0"/>
  </sheetViews>
  <sheetFormatPr baseColWidth="10" defaultRowHeight="15" x14ac:dyDescent="0.25"/>
  <cols>
    <col min="2" max="2" width="21.7109375" customWidth="1"/>
    <col min="3" max="3" width="34.7109375" customWidth="1"/>
    <col min="4" max="4" width="34.42578125" customWidth="1"/>
  </cols>
  <sheetData>
    <row r="1" spans="2:5" x14ac:dyDescent="0.25">
      <c r="B1" s="1" t="s">
        <v>0</v>
      </c>
      <c r="C1" s="106"/>
      <c r="D1" s="106"/>
      <c r="E1" s="106"/>
    </row>
    <row r="2" spans="2:5" x14ac:dyDescent="0.25">
      <c r="B2" s="1" t="s">
        <v>41</v>
      </c>
      <c r="C2" s="106"/>
      <c r="D2" s="106"/>
      <c r="E2" s="106"/>
    </row>
    <row r="4" spans="2:5" x14ac:dyDescent="0.25">
      <c r="B4" s="2" t="s">
        <v>1</v>
      </c>
      <c r="C4" s="3" t="s">
        <v>2</v>
      </c>
      <c r="D4" s="3" t="s">
        <v>3</v>
      </c>
    </row>
    <row r="5" spans="2:5" x14ac:dyDescent="0.25">
      <c r="B5" s="2">
        <v>1</v>
      </c>
      <c r="C5" s="4"/>
      <c r="D5" s="4"/>
    </row>
    <row r="6" spans="2:5" x14ac:dyDescent="0.25">
      <c r="B6" s="2">
        <v>2</v>
      </c>
      <c r="C6" s="4"/>
      <c r="D6" s="4"/>
    </row>
    <row r="7" spans="2:5" x14ac:dyDescent="0.25">
      <c r="B7" s="2">
        <v>3</v>
      </c>
      <c r="C7" s="4"/>
      <c r="D7" s="4"/>
    </row>
    <row r="8" spans="2:5" x14ac:dyDescent="0.25">
      <c r="B8" s="2">
        <v>4</v>
      </c>
      <c r="C8" s="4"/>
      <c r="D8" s="4"/>
    </row>
    <row r="9" spans="2:5" x14ac:dyDescent="0.25">
      <c r="B9" s="2">
        <v>5</v>
      </c>
      <c r="C9" s="4"/>
      <c r="D9" s="4"/>
    </row>
    <row r="10" spans="2:5" x14ac:dyDescent="0.25">
      <c r="B10" s="2">
        <v>6</v>
      </c>
      <c r="C10" s="4"/>
      <c r="D10" s="4"/>
    </row>
    <row r="11" spans="2:5" x14ac:dyDescent="0.25">
      <c r="B11" s="2">
        <v>7</v>
      </c>
      <c r="C11" s="4"/>
      <c r="D11" s="4"/>
    </row>
    <row r="12" spans="2:5" x14ac:dyDescent="0.25">
      <c r="B12" s="2">
        <v>8</v>
      </c>
      <c r="C12" s="4"/>
      <c r="D12" s="4"/>
    </row>
    <row r="13" spans="2:5" x14ac:dyDescent="0.25">
      <c r="B13" s="2">
        <v>9</v>
      </c>
      <c r="C13" s="4"/>
      <c r="D13" s="4"/>
    </row>
    <row r="14" spans="2:5" x14ac:dyDescent="0.25">
      <c r="B14" s="2">
        <v>10</v>
      </c>
      <c r="C14" s="4"/>
      <c r="D14" s="4"/>
    </row>
    <row r="15" spans="2:5" x14ac:dyDescent="0.25">
      <c r="B15" s="2">
        <v>11</v>
      </c>
      <c r="C15" s="4"/>
      <c r="D15" s="4"/>
    </row>
    <row r="16" spans="2:5" x14ac:dyDescent="0.25">
      <c r="B16" s="2">
        <v>12</v>
      </c>
      <c r="C16" s="4"/>
      <c r="D16" s="4"/>
    </row>
    <row r="17" spans="2:4" x14ac:dyDescent="0.25">
      <c r="B17" s="2">
        <v>13</v>
      </c>
      <c r="C17" s="4"/>
      <c r="D17" s="4"/>
    </row>
    <row r="18" spans="2:4" x14ac:dyDescent="0.25">
      <c r="B18" s="2">
        <v>14</v>
      </c>
      <c r="C18" s="4"/>
      <c r="D18" s="4"/>
    </row>
    <row r="19" spans="2:4" x14ac:dyDescent="0.25">
      <c r="B19" s="2">
        <v>15</v>
      </c>
      <c r="C19" s="4"/>
      <c r="D19" s="4"/>
    </row>
    <row r="20" spans="2:4" x14ac:dyDescent="0.25">
      <c r="B20" s="2">
        <v>16</v>
      </c>
      <c r="C20" s="4"/>
      <c r="D20" s="4"/>
    </row>
    <row r="21" spans="2:4" x14ac:dyDescent="0.25">
      <c r="B21" s="2">
        <v>17</v>
      </c>
      <c r="C21" s="4"/>
      <c r="D21" s="4"/>
    </row>
    <row r="22" spans="2:4" x14ac:dyDescent="0.25">
      <c r="B22" s="2">
        <v>18</v>
      </c>
      <c r="C22" s="4"/>
      <c r="D22" s="4"/>
    </row>
    <row r="23" spans="2:4" x14ac:dyDescent="0.25">
      <c r="B23" s="2">
        <v>19</v>
      </c>
      <c r="C23" s="4"/>
      <c r="D23" s="4"/>
    </row>
    <row r="24" spans="2:4" x14ac:dyDescent="0.25">
      <c r="B24" s="2">
        <v>20</v>
      </c>
      <c r="C24" s="4"/>
      <c r="D24" s="4"/>
    </row>
    <row r="25" spans="2:4" x14ac:dyDescent="0.25">
      <c r="B25" s="2">
        <v>21</v>
      </c>
      <c r="C25" s="4"/>
      <c r="D25" s="4"/>
    </row>
    <row r="26" spans="2:4" x14ac:dyDescent="0.25">
      <c r="B26" s="2">
        <v>22</v>
      </c>
      <c r="C26" s="4"/>
      <c r="D26" s="4"/>
    </row>
    <row r="27" spans="2:4" x14ac:dyDescent="0.25">
      <c r="B27" s="2">
        <v>23</v>
      </c>
      <c r="C27" s="4"/>
      <c r="D27" s="4"/>
    </row>
    <row r="28" spans="2:4" x14ac:dyDescent="0.25">
      <c r="B28" s="2">
        <v>24</v>
      </c>
      <c r="C28" s="4"/>
      <c r="D28" s="4"/>
    </row>
    <row r="29" spans="2:4" x14ac:dyDescent="0.25">
      <c r="B29" s="2">
        <v>25</v>
      </c>
      <c r="C29" s="4"/>
      <c r="D29" s="4"/>
    </row>
    <row r="30" spans="2:4" x14ac:dyDescent="0.25">
      <c r="B30" s="2">
        <v>26</v>
      </c>
      <c r="C30" s="4"/>
      <c r="D30" s="4"/>
    </row>
    <row r="31" spans="2:4" x14ac:dyDescent="0.25">
      <c r="B31" s="2">
        <v>27</v>
      </c>
      <c r="C31" s="4"/>
      <c r="D31" s="4"/>
    </row>
    <row r="32" spans="2:4" x14ac:dyDescent="0.25">
      <c r="B32" s="2">
        <v>28</v>
      </c>
      <c r="C32" s="4"/>
      <c r="D32" s="4"/>
    </row>
    <row r="33" spans="2:4" x14ac:dyDescent="0.25">
      <c r="B33" s="2">
        <v>29</v>
      </c>
      <c r="C33" s="4"/>
      <c r="D33" s="4"/>
    </row>
    <row r="34" spans="2:4" x14ac:dyDescent="0.25">
      <c r="B34" s="2">
        <v>30</v>
      </c>
      <c r="C34" s="4"/>
      <c r="D34" s="4"/>
    </row>
    <row r="35" spans="2:4" x14ac:dyDescent="0.25">
      <c r="B35" s="2">
        <v>31</v>
      </c>
      <c r="C35" s="4"/>
      <c r="D35" s="4"/>
    </row>
    <row r="36" spans="2:4" x14ac:dyDescent="0.25">
      <c r="B36" s="2">
        <v>32</v>
      </c>
      <c r="C36" s="4"/>
      <c r="D36" s="4"/>
    </row>
    <row r="37" spans="2:4" x14ac:dyDescent="0.25">
      <c r="B37" s="2">
        <v>33</v>
      </c>
      <c r="C37" s="4"/>
      <c r="D37" s="4"/>
    </row>
    <row r="38" spans="2:4" x14ac:dyDescent="0.25">
      <c r="B38" s="2">
        <v>34</v>
      </c>
      <c r="C38" s="4"/>
      <c r="D38" s="4"/>
    </row>
    <row r="39" spans="2:4" x14ac:dyDescent="0.25">
      <c r="B39" s="2">
        <v>35</v>
      </c>
      <c r="C39" s="4"/>
      <c r="D39" s="4"/>
    </row>
    <row r="40" spans="2:4" x14ac:dyDescent="0.25">
      <c r="B40" s="2">
        <v>36</v>
      </c>
      <c r="C40" s="4"/>
      <c r="D40" s="4"/>
    </row>
    <row r="41" spans="2:4" x14ac:dyDescent="0.25">
      <c r="B41" s="2">
        <v>37</v>
      </c>
      <c r="C41" s="4"/>
      <c r="D41" s="4"/>
    </row>
    <row r="42" spans="2:4" x14ac:dyDescent="0.25">
      <c r="B42" s="2">
        <v>38</v>
      </c>
      <c r="C42" s="4"/>
      <c r="D42" s="4"/>
    </row>
    <row r="43" spans="2:4" x14ac:dyDescent="0.25">
      <c r="B43" s="2">
        <v>39</v>
      </c>
      <c r="C43" s="4"/>
      <c r="D43" s="4"/>
    </row>
    <row r="44" spans="2:4" x14ac:dyDescent="0.25">
      <c r="B44" s="2">
        <v>40</v>
      </c>
      <c r="C44" s="4"/>
      <c r="D44" s="4"/>
    </row>
    <row r="45" spans="2:4" x14ac:dyDescent="0.25">
      <c r="B45" s="2">
        <v>41</v>
      </c>
      <c r="C45" s="4"/>
      <c r="D45" s="4"/>
    </row>
    <row r="46" spans="2:4" x14ac:dyDescent="0.25">
      <c r="B46" s="2">
        <v>42</v>
      </c>
      <c r="C46" s="4"/>
      <c r="D46" s="4"/>
    </row>
    <row r="47" spans="2:4" x14ac:dyDescent="0.25">
      <c r="B47" s="2">
        <v>43</v>
      </c>
      <c r="C47" s="4"/>
      <c r="D47" s="4"/>
    </row>
    <row r="48" spans="2:4" x14ac:dyDescent="0.25">
      <c r="B48" s="2">
        <v>44</v>
      </c>
      <c r="C48" s="4"/>
      <c r="D48" s="4"/>
    </row>
    <row r="49" spans="2:4" x14ac:dyDescent="0.25">
      <c r="B49" s="2">
        <v>45</v>
      </c>
      <c r="C49" s="4"/>
      <c r="D49" s="4"/>
    </row>
    <row r="50" spans="2:4" x14ac:dyDescent="0.25">
      <c r="B50" s="2">
        <v>46</v>
      </c>
      <c r="C50" s="4"/>
      <c r="D50" s="4"/>
    </row>
    <row r="51" spans="2:4" x14ac:dyDescent="0.25">
      <c r="B51" s="2">
        <v>47</v>
      </c>
      <c r="C51" s="4"/>
      <c r="D51" s="4"/>
    </row>
    <row r="52" spans="2:4" x14ac:dyDescent="0.25">
      <c r="B52" s="2">
        <v>48</v>
      </c>
      <c r="C52" s="4"/>
      <c r="D52" s="4"/>
    </row>
    <row r="53" spans="2:4" x14ac:dyDescent="0.25">
      <c r="B53" s="2">
        <v>49</v>
      </c>
      <c r="C53" s="4"/>
      <c r="D53" s="4"/>
    </row>
    <row r="54" spans="2:4" x14ac:dyDescent="0.25">
      <c r="B54" s="2">
        <v>50</v>
      </c>
      <c r="C54" s="4"/>
      <c r="D54" s="4"/>
    </row>
    <row r="55" spans="2:4" x14ac:dyDescent="0.25">
      <c r="B55" s="2">
        <v>51</v>
      </c>
      <c r="C55" s="4"/>
      <c r="D55" s="4"/>
    </row>
    <row r="56" spans="2:4" x14ac:dyDescent="0.25">
      <c r="B56" s="2">
        <v>52</v>
      </c>
      <c r="C56" s="4"/>
      <c r="D56" s="4"/>
    </row>
    <row r="57" spans="2:4" x14ac:dyDescent="0.25">
      <c r="B57" s="2">
        <v>53</v>
      </c>
      <c r="C57" s="4"/>
      <c r="D57" s="4"/>
    </row>
    <row r="58" spans="2:4" x14ac:dyDescent="0.25">
      <c r="B58" s="2">
        <v>54</v>
      </c>
      <c r="C58" s="4"/>
      <c r="D58" s="4"/>
    </row>
    <row r="59" spans="2:4" x14ac:dyDescent="0.25">
      <c r="B59" s="2">
        <v>55</v>
      </c>
      <c r="C59" s="4"/>
      <c r="D59" s="4"/>
    </row>
    <row r="60" spans="2:4" x14ac:dyDescent="0.25">
      <c r="B60" s="2">
        <v>56</v>
      </c>
      <c r="C60" s="4"/>
      <c r="D60" s="4"/>
    </row>
    <row r="61" spans="2:4" x14ac:dyDescent="0.25">
      <c r="B61" s="2">
        <v>57</v>
      </c>
      <c r="C61" s="4"/>
      <c r="D61" s="4"/>
    </row>
    <row r="62" spans="2:4" x14ac:dyDescent="0.25">
      <c r="B62" s="2">
        <v>58</v>
      </c>
      <c r="C62" s="4"/>
      <c r="D62" s="4"/>
    </row>
    <row r="63" spans="2:4" x14ac:dyDescent="0.25">
      <c r="B63" s="2">
        <v>59</v>
      </c>
      <c r="C63" s="4"/>
      <c r="D63" s="4"/>
    </row>
    <row r="64" spans="2:4" x14ac:dyDescent="0.25">
      <c r="B64" s="2">
        <v>60</v>
      </c>
      <c r="C64" s="4"/>
      <c r="D64" s="4"/>
    </row>
  </sheetData>
  <sheetProtection selectLockedCells="1"/>
  <mergeCells count="2">
    <mergeCell ref="C1:E1"/>
    <mergeCell ref="C2:E2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K78"/>
  <sheetViews>
    <sheetView zoomScale="80" zoomScaleNormal="80" workbookViewId="0">
      <pane xSplit="4" ySplit="6" topLeftCell="E7" activePane="bottomRight" state="frozen"/>
      <selection activeCell="C1" sqref="C1:E1"/>
      <selection pane="topRight" activeCell="C1" sqref="C1:E1"/>
      <selection pane="bottomLeft" activeCell="C1" sqref="C1:E1"/>
      <selection pane="bottomRight" activeCell="E7" sqref="E7"/>
    </sheetView>
  </sheetViews>
  <sheetFormatPr baseColWidth="10" defaultRowHeight="15" x14ac:dyDescent="0.25"/>
  <cols>
    <col min="1" max="1" width="11.5703125" customWidth="1"/>
    <col min="2" max="2" width="0" hidden="1" customWidth="1"/>
    <col min="3" max="3" width="8.85546875" customWidth="1"/>
    <col min="4" max="4" width="52.42578125" customWidth="1"/>
    <col min="5" max="28" width="7.7109375" customWidth="1"/>
    <col min="29" max="29" width="10.7109375" customWidth="1"/>
    <col min="30" max="69" width="7.7109375" customWidth="1"/>
    <col min="70" max="72" width="7.7109375" style="5" customWidth="1"/>
    <col min="73" max="73" width="7.85546875" style="5" customWidth="1"/>
    <col min="74" max="74" width="10.7109375" style="5" customWidth="1"/>
    <col min="75" max="75" width="5.42578125" hidden="1" customWidth="1"/>
    <col min="76" max="76" width="5.5703125" hidden="1" customWidth="1"/>
    <col min="77" max="77" width="4.42578125" hidden="1" customWidth="1"/>
    <col min="78" max="78" width="5.42578125" hidden="1" customWidth="1"/>
    <col min="79" max="79" width="5.7109375" hidden="1" customWidth="1"/>
    <col min="80" max="80" width="7.5703125" hidden="1" customWidth="1"/>
    <col min="81" max="81" width="4.140625" hidden="1" customWidth="1"/>
    <col min="82" max="82" width="4" hidden="1" customWidth="1"/>
    <col min="83" max="83" width="4.5703125" hidden="1" customWidth="1"/>
    <col min="84" max="84" width="8.42578125" hidden="1" customWidth="1"/>
    <col min="85" max="85" width="9.140625" hidden="1" customWidth="1"/>
    <col min="86" max="86" width="8.85546875" hidden="1" customWidth="1"/>
    <col min="87" max="87" width="15.140625" customWidth="1"/>
    <col min="88" max="88" width="8.42578125" customWidth="1"/>
    <col min="89" max="89" width="7.5703125" customWidth="1"/>
  </cols>
  <sheetData>
    <row r="2" spans="3:89" ht="2.25" customHeight="1" thickBot="1" x14ac:dyDescent="0.3"/>
    <row r="3" spans="3:89" ht="23.25" customHeight="1" thickBot="1" x14ac:dyDescent="0.4">
      <c r="D3" s="105" t="s">
        <v>228</v>
      </c>
      <c r="E3" s="121" t="s">
        <v>196</v>
      </c>
      <c r="F3" s="117"/>
      <c r="G3" s="117"/>
      <c r="H3" s="117"/>
      <c r="I3" s="117"/>
      <c r="J3" s="117"/>
      <c r="K3" s="117"/>
      <c r="L3" s="118"/>
      <c r="M3" s="119" t="s">
        <v>109</v>
      </c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 t="s">
        <v>119</v>
      </c>
      <c r="AI3" s="119"/>
      <c r="AJ3" s="119"/>
      <c r="AK3" s="119"/>
      <c r="AL3" s="119"/>
      <c r="AM3" s="119"/>
      <c r="AN3" s="119" t="s">
        <v>120</v>
      </c>
      <c r="AO3" s="119"/>
      <c r="AP3" s="119"/>
      <c r="AQ3" s="119"/>
      <c r="AR3" s="119"/>
      <c r="AS3" s="119"/>
      <c r="AT3" s="119"/>
      <c r="AU3" s="119"/>
      <c r="AV3" s="119"/>
      <c r="AW3" s="119"/>
      <c r="AX3" s="119"/>
      <c r="AY3" s="119"/>
      <c r="AZ3" s="119"/>
      <c r="BA3" s="119"/>
      <c r="BB3" s="119"/>
      <c r="BC3" s="119"/>
      <c r="BD3" s="119"/>
      <c r="BE3" s="119"/>
      <c r="BF3" s="119"/>
      <c r="BG3" s="119"/>
      <c r="BH3" s="119"/>
      <c r="BI3" s="119"/>
      <c r="BJ3" s="119"/>
      <c r="BK3" s="119"/>
      <c r="BL3" s="119"/>
      <c r="BM3" s="119"/>
      <c r="BN3" s="119"/>
      <c r="BO3" s="119"/>
      <c r="BP3" s="119"/>
      <c r="BQ3" s="119"/>
    </row>
    <row r="4" spans="3:89" ht="30.75" thickBot="1" x14ac:dyDescent="0.3">
      <c r="D4" s="6"/>
      <c r="E4" s="116" t="s">
        <v>197</v>
      </c>
      <c r="F4" s="117"/>
      <c r="G4" s="117"/>
      <c r="H4" s="117"/>
      <c r="I4" s="117"/>
      <c r="J4" s="117"/>
      <c r="K4" s="117"/>
      <c r="L4" s="118"/>
      <c r="M4" s="120" t="s">
        <v>137</v>
      </c>
      <c r="N4" s="120"/>
      <c r="O4" s="120"/>
      <c r="P4" s="120"/>
      <c r="Q4" s="120"/>
      <c r="R4" s="120" t="s">
        <v>138</v>
      </c>
      <c r="S4" s="120"/>
      <c r="T4" s="120"/>
      <c r="U4" s="120"/>
      <c r="V4" s="120"/>
      <c r="W4" s="120"/>
      <c r="X4" s="120"/>
      <c r="Y4" s="120" t="s">
        <v>139</v>
      </c>
      <c r="Z4" s="120"/>
      <c r="AA4" s="120"/>
      <c r="AB4" s="120"/>
      <c r="AC4" s="51" t="s">
        <v>140</v>
      </c>
      <c r="AD4" s="120" t="s">
        <v>141</v>
      </c>
      <c r="AE4" s="120"/>
      <c r="AF4" s="120"/>
      <c r="AG4" s="120"/>
      <c r="AH4" s="51" t="s">
        <v>142</v>
      </c>
      <c r="AI4" s="120" t="s">
        <v>143</v>
      </c>
      <c r="AJ4" s="120"/>
      <c r="AK4" s="120"/>
      <c r="AL4" s="120"/>
      <c r="AM4" s="120"/>
      <c r="AN4" s="120" t="s">
        <v>144</v>
      </c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 t="s">
        <v>145</v>
      </c>
      <c r="BJ4" s="120"/>
      <c r="BK4" s="120"/>
      <c r="BL4" s="120"/>
      <c r="BM4" s="120"/>
      <c r="BN4" s="120" t="s">
        <v>227</v>
      </c>
      <c r="BO4" s="120"/>
      <c r="BP4" s="120"/>
      <c r="BQ4" s="120"/>
    </row>
    <row r="5" spans="3:89" ht="12.75" customHeight="1" thickBot="1" x14ac:dyDescent="0.3">
      <c r="D5" s="6"/>
      <c r="E5" s="123" t="s">
        <v>42</v>
      </c>
      <c r="F5" s="123"/>
      <c r="G5" s="123"/>
      <c r="H5" s="123"/>
      <c r="I5" s="108" t="s">
        <v>43</v>
      </c>
      <c r="J5" s="109"/>
      <c r="K5" s="109"/>
      <c r="L5" s="109"/>
      <c r="M5" s="108" t="s">
        <v>110</v>
      </c>
      <c r="N5" s="109"/>
      <c r="O5" s="109"/>
      <c r="P5" s="109"/>
      <c r="Q5" s="109"/>
      <c r="R5" s="108" t="s">
        <v>111</v>
      </c>
      <c r="S5" s="109"/>
      <c r="T5" s="109"/>
      <c r="U5" s="109"/>
      <c r="V5" s="109"/>
      <c r="W5" s="109"/>
      <c r="X5" s="109"/>
      <c r="Y5" s="108" t="s">
        <v>112</v>
      </c>
      <c r="Z5" s="109"/>
      <c r="AA5" s="109"/>
      <c r="AB5" s="109"/>
      <c r="AC5" s="53" t="s">
        <v>113</v>
      </c>
      <c r="AD5" s="108" t="s">
        <v>114</v>
      </c>
      <c r="AE5" s="109"/>
      <c r="AF5" s="108" t="s">
        <v>115</v>
      </c>
      <c r="AG5" s="109"/>
      <c r="AH5" s="53" t="s">
        <v>116</v>
      </c>
      <c r="AI5" s="108" t="s">
        <v>117</v>
      </c>
      <c r="AJ5" s="109"/>
      <c r="AK5" s="109"/>
      <c r="AL5" s="109"/>
      <c r="AM5" s="53" t="s">
        <v>118</v>
      </c>
      <c r="AN5" s="53" t="s">
        <v>121</v>
      </c>
      <c r="AO5" s="53" t="s">
        <v>122</v>
      </c>
      <c r="AP5" s="53" t="s">
        <v>123</v>
      </c>
      <c r="AQ5" s="53" t="s">
        <v>124</v>
      </c>
      <c r="AR5" s="108" t="s">
        <v>125</v>
      </c>
      <c r="AS5" s="109"/>
      <c r="AT5" s="109"/>
      <c r="AU5" s="109"/>
      <c r="AV5" s="109"/>
      <c r="AW5" s="109"/>
      <c r="AX5" s="53" t="s">
        <v>126</v>
      </c>
      <c r="AY5" s="108" t="s">
        <v>127</v>
      </c>
      <c r="AZ5" s="109"/>
      <c r="BA5" s="109"/>
      <c r="BB5" s="109"/>
      <c r="BC5" s="109"/>
      <c r="BD5" s="109"/>
      <c r="BE5" s="108" t="s">
        <v>128</v>
      </c>
      <c r="BF5" s="109"/>
      <c r="BG5" s="53" t="s">
        <v>129</v>
      </c>
      <c r="BH5" s="53" t="s">
        <v>130</v>
      </c>
      <c r="BI5" s="53" t="s">
        <v>131</v>
      </c>
      <c r="BJ5" s="53" t="s">
        <v>132</v>
      </c>
      <c r="BK5" s="108" t="s">
        <v>133</v>
      </c>
      <c r="BL5" s="109"/>
      <c r="BM5" s="109"/>
      <c r="BN5" s="53" t="s">
        <v>134</v>
      </c>
      <c r="BO5" s="53" t="s">
        <v>135</v>
      </c>
      <c r="BP5" s="108" t="s">
        <v>136</v>
      </c>
      <c r="BQ5" s="109"/>
      <c r="BR5" s="113" t="s">
        <v>4</v>
      </c>
      <c r="BS5" s="114"/>
      <c r="BT5" s="114"/>
      <c r="BU5" s="114"/>
      <c r="BV5" s="114"/>
      <c r="BW5" s="8">
        <v>1</v>
      </c>
      <c r="BX5" s="9">
        <v>2</v>
      </c>
      <c r="BY5" s="8">
        <v>3</v>
      </c>
      <c r="BZ5" s="9">
        <v>4</v>
      </c>
      <c r="CA5" s="8">
        <v>5</v>
      </c>
      <c r="CB5" s="9">
        <v>6</v>
      </c>
      <c r="CC5" s="8">
        <v>7</v>
      </c>
      <c r="CD5" s="9">
        <v>8</v>
      </c>
      <c r="CE5" s="8">
        <v>9</v>
      </c>
      <c r="CF5" s="8">
        <v>10</v>
      </c>
      <c r="CG5" s="9">
        <v>11</v>
      </c>
      <c r="CH5" s="8">
        <v>12</v>
      </c>
      <c r="CI5" s="9"/>
      <c r="CJ5" s="8"/>
      <c r="CK5" s="9"/>
    </row>
    <row r="6" spans="3:89" s="10" customFormat="1" ht="45" customHeight="1" x14ac:dyDescent="0.25">
      <c r="C6" s="11" t="s">
        <v>1</v>
      </c>
      <c r="D6" s="11" t="s">
        <v>5</v>
      </c>
      <c r="E6" s="52" t="s">
        <v>44</v>
      </c>
      <c r="F6" s="52" t="s">
        <v>45</v>
      </c>
      <c r="G6" s="52" t="s">
        <v>46</v>
      </c>
      <c r="H6" s="52" t="s">
        <v>47</v>
      </c>
      <c r="I6" s="52" t="s">
        <v>48</v>
      </c>
      <c r="J6" s="52" t="s">
        <v>49</v>
      </c>
      <c r="K6" s="52" t="s">
        <v>50</v>
      </c>
      <c r="L6" s="52" t="s">
        <v>51</v>
      </c>
      <c r="M6" s="52" t="s">
        <v>52</v>
      </c>
      <c r="N6" s="52" t="s">
        <v>53</v>
      </c>
      <c r="O6" s="52" t="s">
        <v>54</v>
      </c>
      <c r="P6" s="52" t="s">
        <v>55</v>
      </c>
      <c r="Q6" s="52" t="s">
        <v>56</v>
      </c>
      <c r="R6" s="52" t="s">
        <v>57</v>
      </c>
      <c r="S6" s="52" t="s">
        <v>58</v>
      </c>
      <c r="T6" s="52" t="s">
        <v>59</v>
      </c>
      <c r="U6" s="52" t="s">
        <v>60</v>
      </c>
      <c r="V6" s="52" t="s">
        <v>61</v>
      </c>
      <c r="W6" s="52" t="s">
        <v>62</v>
      </c>
      <c r="X6" s="52" t="s">
        <v>63</v>
      </c>
      <c r="Y6" s="52" t="s">
        <v>64</v>
      </c>
      <c r="Z6" s="52" t="s">
        <v>65</v>
      </c>
      <c r="AA6" s="52" t="s">
        <v>66</v>
      </c>
      <c r="AB6" s="52" t="s">
        <v>67</v>
      </c>
      <c r="AC6" s="52" t="s">
        <v>68</v>
      </c>
      <c r="AD6" s="52" t="s">
        <v>69</v>
      </c>
      <c r="AE6" s="52" t="s">
        <v>70</v>
      </c>
      <c r="AF6" s="52" t="s">
        <v>71</v>
      </c>
      <c r="AG6" s="52" t="s">
        <v>72</v>
      </c>
      <c r="AH6" s="52" t="s">
        <v>73</v>
      </c>
      <c r="AI6" s="52" t="s">
        <v>74</v>
      </c>
      <c r="AJ6" s="52" t="s">
        <v>75</v>
      </c>
      <c r="AK6" s="52" t="s">
        <v>76</v>
      </c>
      <c r="AL6" s="52" t="s">
        <v>77</v>
      </c>
      <c r="AM6" s="52" t="s">
        <v>78</v>
      </c>
      <c r="AN6" s="52" t="s">
        <v>79</v>
      </c>
      <c r="AO6" s="52" t="s">
        <v>80</v>
      </c>
      <c r="AP6" s="52" t="s">
        <v>81</v>
      </c>
      <c r="AQ6" s="52" t="s">
        <v>82</v>
      </c>
      <c r="AR6" s="52" t="s">
        <v>83</v>
      </c>
      <c r="AS6" s="52" t="s">
        <v>84</v>
      </c>
      <c r="AT6" s="52" t="s">
        <v>85</v>
      </c>
      <c r="AU6" s="52" t="s">
        <v>86</v>
      </c>
      <c r="AV6" s="52" t="s">
        <v>87</v>
      </c>
      <c r="AW6" s="52" t="s">
        <v>88</v>
      </c>
      <c r="AX6" s="52" t="s">
        <v>89</v>
      </c>
      <c r="AY6" s="52" t="s">
        <v>90</v>
      </c>
      <c r="AZ6" s="52" t="s">
        <v>91</v>
      </c>
      <c r="BA6" s="52" t="s">
        <v>92</v>
      </c>
      <c r="BB6" s="52" t="s">
        <v>93</v>
      </c>
      <c r="BC6" s="52" t="s">
        <v>94</v>
      </c>
      <c r="BD6" s="52" t="s">
        <v>95</v>
      </c>
      <c r="BE6" s="52" t="s">
        <v>96</v>
      </c>
      <c r="BF6" s="52" t="s">
        <v>97</v>
      </c>
      <c r="BG6" s="52" t="s">
        <v>98</v>
      </c>
      <c r="BH6" s="52" t="s">
        <v>99</v>
      </c>
      <c r="BI6" s="52" t="s">
        <v>100</v>
      </c>
      <c r="BJ6" s="52" t="s">
        <v>101</v>
      </c>
      <c r="BK6" s="52" t="s">
        <v>102</v>
      </c>
      <c r="BL6" s="52" t="s">
        <v>103</v>
      </c>
      <c r="BM6" s="52" t="s">
        <v>104</v>
      </c>
      <c r="BN6" s="52" t="s">
        <v>105</v>
      </c>
      <c r="BO6" s="52" t="s">
        <v>106</v>
      </c>
      <c r="BP6" s="52" t="s">
        <v>107</v>
      </c>
      <c r="BQ6" s="52" t="s">
        <v>108</v>
      </c>
      <c r="BR6" s="7">
        <v>1</v>
      </c>
      <c r="BS6" s="11">
        <v>9</v>
      </c>
      <c r="BT6" s="11">
        <v>0</v>
      </c>
      <c r="BU6" s="11" t="s">
        <v>6</v>
      </c>
      <c r="BV6" s="11" t="s">
        <v>7</v>
      </c>
      <c r="BW6" s="10" t="s">
        <v>198</v>
      </c>
      <c r="BX6" s="10" t="s">
        <v>199</v>
      </c>
      <c r="BY6" s="10" t="s">
        <v>200</v>
      </c>
      <c r="BZ6" s="10" t="s">
        <v>201</v>
      </c>
      <c r="CA6" s="10" t="s">
        <v>202</v>
      </c>
      <c r="CB6" s="10" t="s">
        <v>203</v>
      </c>
      <c r="CC6" s="10" t="s">
        <v>17</v>
      </c>
      <c r="CD6" s="10" t="s">
        <v>18</v>
      </c>
      <c r="CE6" s="10" t="s">
        <v>19</v>
      </c>
      <c r="CF6" s="10" t="s">
        <v>204</v>
      </c>
      <c r="CG6" s="10" t="s">
        <v>205</v>
      </c>
      <c r="CH6" s="10" t="s">
        <v>206</v>
      </c>
    </row>
    <row r="7" spans="3:89" x14ac:dyDescent="0.25">
      <c r="C7" s="2">
        <v>1</v>
      </c>
      <c r="D7" s="3" t="str">
        <f>CONCATENATE(Classe!C5," ",Classe!D5)</f>
        <v xml:space="preserve"> </v>
      </c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2">
        <f>COUNTIF(E7:BQ7,1)</f>
        <v>0</v>
      </c>
      <c r="BS7" s="2">
        <f>COUNTIF(E7:BQ7,9)</f>
        <v>0</v>
      </c>
      <c r="BT7" s="2">
        <f>COUNTIF(E7:BQ7,0)</f>
        <v>0</v>
      </c>
      <c r="BU7" s="2">
        <f>COUNTIF(E7:BQ7,"ABS")</f>
        <v>0</v>
      </c>
      <c r="BV7" s="13">
        <f>BR7/(65-BU7)</f>
        <v>0</v>
      </c>
      <c r="BW7">
        <f>COUNTIF(E7:L7,1)</f>
        <v>0</v>
      </c>
      <c r="BX7">
        <f>COUNTIF(E7:L7,"ABS")</f>
        <v>0</v>
      </c>
      <c r="BY7" s="14">
        <f>BW7/(8-BX7)</f>
        <v>0</v>
      </c>
      <c r="BZ7">
        <f>COUNTIF(M7:AG7,1)</f>
        <v>0</v>
      </c>
      <c r="CA7">
        <f>COUNTIF(M7:AG7,"ABS")</f>
        <v>0</v>
      </c>
      <c r="CB7">
        <f>BZ7/(21-CA7)</f>
        <v>0</v>
      </c>
      <c r="CC7">
        <f>COUNTIF(AH7:AM7,1)</f>
        <v>0</v>
      </c>
      <c r="CD7">
        <f>COUNTIF(AH7:AM7,"ABS")</f>
        <v>0</v>
      </c>
      <c r="CE7">
        <f>CC7/(6-CD7)</f>
        <v>0</v>
      </c>
      <c r="CF7">
        <f>COUNTIF(AN7:BQ7,1)</f>
        <v>0</v>
      </c>
      <c r="CG7">
        <f>COUNTIF(AN7:BQ7,"ABS")</f>
        <v>0</v>
      </c>
      <c r="CH7">
        <f>CF7/(30-CG7)</f>
        <v>0</v>
      </c>
    </row>
    <row r="8" spans="3:89" x14ac:dyDescent="0.25">
      <c r="C8" s="2">
        <v>2</v>
      </c>
      <c r="D8" s="3" t="str">
        <f>CONCATENATE(Classe!C6," ",Classe!D6)</f>
        <v xml:space="preserve"> </v>
      </c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2">
        <f t="shared" ref="BR8:BR66" si="0">COUNTIF(E8:BQ8,1)</f>
        <v>0</v>
      </c>
      <c r="BS8" s="2">
        <f t="shared" ref="BS8:BS66" si="1">COUNTIF(E8:BQ8,9)</f>
        <v>0</v>
      </c>
      <c r="BT8" s="2">
        <f t="shared" ref="BT8:BT66" si="2">COUNTIF(E8:BQ8,0)</f>
        <v>0</v>
      </c>
      <c r="BU8" s="2">
        <f t="shared" ref="BU8:BU66" si="3">COUNTIF(E8:BQ8,"ABS")</f>
        <v>0</v>
      </c>
      <c r="BV8" s="13">
        <f t="shared" ref="BV8:BV66" si="4">BR8/(65-BU8)</f>
        <v>0</v>
      </c>
      <c r="BW8">
        <f t="shared" ref="BW8:BW66" si="5">COUNTIF(E8:L8,1)</f>
        <v>0</v>
      </c>
      <c r="BX8">
        <f t="shared" ref="BX8:BX66" si="6">COUNTIF(E8:L8,"ABS")</f>
        <v>0</v>
      </c>
      <c r="BY8" s="14">
        <f t="shared" ref="BY8:BY66" si="7">BW8/(8-BX8)</f>
        <v>0</v>
      </c>
      <c r="BZ8">
        <f t="shared" ref="BZ8:BZ66" si="8">COUNTIF(M8:AG8,1)</f>
        <v>0</v>
      </c>
      <c r="CA8">
        <f t="shared" ref="CA8:CA66" si="9">COUNTIF(M8:AG8,"ABS")</f>
        <v>0</v>
      </c>
      <c r="CB8">
        <f t="shared" ref="CB8:CB66" si="10">BZ8/(21-CA8)</f>
        <v>0</v>
      </c>
      <c r="CC8">
        <f t="shared" ref="CC8:CC66" si="11">COUNTIF(AH8:AM8,1)</f>
        <v>0</v>
      </c>
      <c r="CD8">
        <f t="shared" ref="CD8:CD66" si="12">COUNTIF(AH8:AM8,"ABS")</f>
        <v>0</v>
      </c>
      <c r="CE8">
        <f t="shared" ref="CE8:CE66" si="13">CC8/(6-CD8)</f>
        <v>0</v>
      </c>
      <c r="CF8">
        <f t="shared" ref="CF8:CF66" si="14">COUNTIF(AN8:BQ8,1)</f>
        <v>0</v>
      </c>
      <c r="CG8">
        <f t="shared" ref="CG8:CG66" si="15">COUNTIF(AN8:BQ8,"ABS")</f>
        <v>0</v>
      </c>
      <c r="CH8">
        <f t="shared" ref="CH8:CH66" si="16">CF8/(30-CG8)</f>
        <v>0</v>
      </c>
    </row>
    <row r="9" spans="3:89" x14ac:dyDescent="0.25">
      <c r="C9" s="2">
        <v>3</v>
      </c>
      <c r="D9" s="3" t="str">
        <f>CONCATENATE(Classe!C7," ",Classe!D7)</f>
        <v xml:space="preserve"> </v>
      </c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2">
        <f t="shared" si="0"/>
        <v>0</v>
      </c>
      <c r="BS9" s="2">
        <f t="shared" si="1"/>
        <v>0</v>
      </c>
      <c r="BT9" s="2">
        <f t="shared" si="2"/>
        <v>0</v>
      </c>
      <c r="BU9" s="2">
        <f t="shared" si="3"/>
        <v>0</v>
      </c>
      <c r="BV9" s="13">
        <f t="shared" si="4"/>
        <v>0</v>
      </c>
      <c r="BW9">
        <f t="shared" si="5"/>
        <v>0</v>
      </c>
      <c r="BX9">
        <f t="shared" si="6"/>
        <v>0</v>
      </c>
      <c r="BY9" s="14">
        <f t="shared" si="7"/>
        <v>0</v>
      </c>
      <c r="BZ9">
        <f t="shared" si="8"/>
        <v>0</v>
      </c>
      <c r="CA9">
        <f t="shared" si="9"/>
        <v>0</v>
      </c>
      <c r="CB9">
        <f t="shared" si="10"/>
        <v>0</v>
      </c>
      <c r="CC9">
        <f t="shared" si="11"/>
        <v>0</v>
      </c>
      <c r="CD9">
        <f t="shared" si="12"/>
        <v>0</v>
      </c>
      <c r="CE9">
        <f t="shared" si="13"/>
        <v>0</v>
      </c>
      <c r="CF9">
        <f t="shared" si="14"/>
        <v>0</v>
      </c>
      <c r="CG9">
        <f t="shared" si="15"/>
        <v>0</v>
      </c>
      <c r="CH9">
        <f t="shared" si="16"/>
        <v>0</v>
      </c>
    </row>
    <row r="10" spans="3:89" x14ac:dyDescent="0.25">
      <c r="C10" s="2">
        <v>4</v>
      </c>
      <c r="D10" s="3" t="str">
        <f>CONCATENATE(Classe!C8," ",Classe!D8)</f>
        <v xml:space="preserve"> </v>
      </c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2">
        <f t="shared" si="0"/>
        <v>0</v>
      </c>
      <c r="BS10" s="2">
        <f t="shared" si="1"/>
        <v>0</v>
      </c>
      <c r="BT10" s="2">
        <f t="shared" si="2"/>
        <v>0</v>
      </c>
      <c r="BU10" s="2">
        <f t="shared" si="3"/>
        <v>0</v>
      </c>
      <c r="BV10" s="13">
        <f t="shared" si="4"/>
        <v>0</v>
      </c>
      <c r="BW10">
        <f t="shared" si="5"/>
        <v>0</v>
      </c>
      <c r="BX10">
        <f t="shared" si="6"/>
        <v>0</v>
      </c>
      <c r="BY10" s="14">
        <f t="shared" si="7"/>
        <v>0</v>
      </c>
      <c r="BZ10">
        <f t="shared" si="8"/>
        <v>0</v>
      </c>
      <c r="CA10">
        <f t="shared" si="9"/>
        <v>0</v>
      </c>
      <c r="CB10">
        <f t="shared" si="10"/>
        <v>0</v>
      </c>
      <c r="CC10">
        <f t="shared" si="11"/>
        <v>0</v>
      </c>
      <c r="CD10">
        <f t="shared" si="12"/>
        <v>0</v>
      </c>
      <c r="CE10">
        <f t="shared" si="13"/>
        <v>0</v>
      </c>
      <c r="CF10">
        <f t="shared" si="14"/>
        <v>0</v>
      </c>
      <c r="CG10">
        <f t="shared" si="15"/>
        <v>0</v>
      </c>
      <c r="CH10">
        <f t="shared" si="16"/>
        <v>0</v>
      </c>
    </row>
    <row r="11" spans="3:89" x14ac:dyDescent="0.25">
      <c r="C11" s="2">
        <v>5</v>
      </c>
      <c r="D11" s="3" t="str">
        <f>CONCATENATE(Classe!C9," ",Classe!D9)</f>
        <v xml:space="preserve"> </v>
      </c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2">
        <f t="shared" si="0"/>
        <v>0</v>
      </c>
      <c r="BS11" s="2">
        <f t="shared" si="1"/>
        <v>0</v>
      </c>
      <c r="BT11" s="2">
        <f t="shared" si="2"/>
        <v>0</v>
      </c>
      <c r="BU11" s="2">
        <f t="shared" si="3"/>
        <v>0</v>
      </c>
      <c r="BV11" s="13">
        <f t="shared" si="4"/>
        <v>0</v>
      </c>
      <c r="BW11">
        <f t="shared" si="5"/>
        <v>0</v>
      </c>
      <c r="BX11">
        <f t="shared" si="6"/>
        <v>0</v>
      </c>
      <c r="BY11" s="14">
        <f t="shared" si="7"/>
        <v>0</v>
      </c>
      <c r="BZ11">
        <f t="shared" si="8"/>
        <v>0</v>
      </c>
      <c r="CA11">
        <f t="shared" si="9"/>
        <v>0</v>
      </c>
      <c r="CB11">
        <f t="shared" si="10"/>
        <v>0</v>
      </c>
      <c r="CC11">
        <f t="shared" si="11"/>
        <v>0</v>
      </c>
      <c r="CD11">
        <f t="shared" si="12"/>
        <v>0</v>
      </c>
      <c r="CE11">
        <f t="shared" si="13"/>
        <v>0</v>
      </c>
      <c r="CF11">
        <f t="shared" si="14"/>
        <v>0</v>
      </c>
      <c r="CG11">
        <f t="shared" si="15"/>
        <v>0</v>
      </c>
      <c r="CH11">
        <f t="shared" si="16"/>
        <v>0</v>
      </c>
    </row>
    <row r="12" spans="3:89" x14ac:dyDescent="0.25">
      <c r="C12" s="2">
        <v>6</v>
      </c>
      <c r="D12" s="3" t="str">
        <f>CONCATENATE(Classe!C10," ",Classe!D10)</f>
        <v xml:space="preserve"> </v>
      </c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2">
        <f t="shared" si="0"/>
        <v>0</v>
      </c>
      <c r="BS12" s="2">
        <f t="shared" si="1"/>
        <v>0</v>
      </c>
      <c r="BT12" s="2">
        <f t="shared" si="2"/>
        <v>0</v>
      </c>
      <c r="BU12" s="2">
        <f t="shared" si="3"/>
        <v>0</v>
      </c>
      <c r="BV12" s="13">
        <f t="shared" si="4"/>
        <v>0</v>
      </c>
      <c r="BW12">
        <f t="shared" si="5"/>
        <v>0</v>
      </c>
      <c r="BX12">
        <f t="shared" si="6"/>
        <v>0</v>
      </c>
      <c r="BY12" s="14">
        <f t="shared" si="7"/>
        <v>0</v>
      </c>
      <c r="BZ12">
        <f t="shared" si="8"/>
        <v>0</v>
      </c>
      <c r="CA12">
        <f t="shared" si="9"/>
        <v>0</v>
      </c>
      <c r="CB12">
        <f t="shared" si="10"/>
        <v>0</v>
      </c>
      <c r="CC12">
        <f t="shared" si="11"/>
        <v>0</v>
      </c>
      <c r="CD12">
        <f t="shared" si="12"/>
        <v>0</v>
      </c>
      <c r="CE12">
        <f t="shared" si="13"/>
        <v>0</v>
      </c>
      <c r="CF12">
        <f t="shared" si="14"/>
        <v>0</v>
      </c>
      <c r="CG12">
        <f t="shared" si="15"/>
        <v>0</v>
      </c>
      <c r="CH12">
        <f t="shared" si="16"/>
        <v>0</v>
      </c>
    </row>
    <row r="13" spans="3:89" x14ac:dyDescent="0.25">
      <c r="C13" s="2">
        <v>7</v>
      </c>
      <c r="D13" s="3" t="str">
        <f>CONCATENATE(Classe!C11," ",Classe!D11)</f>
        <v xml:space="preserve"> </v>
      </c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2">
        <f t="shared" si="0"/>
        <v>0</v>
      </c>
      <c r="BS13" s="2">
        <f t="shared" si="1"/>
        <v>0</v>
      </c>
      <c r="BT13" s="2">
        <f t="shared" si="2"/>
        <v>0</v>
      </c>
      <c r="BU13" s="2">
        <f t="shared" si="3"/>
        <v>0</v>
      </c>
      <c r="BV13" s="13">
        <f t="shared" si="4"/>
        <v>0</v>
      </c>
      <c r="BW13">
        <f t="shared" si="5"/>
        <v>0</v>
      </c>
      <c r="BX13">
        <f t="shared" si="6"/>
        <v>0</v>
      </c>
      <c r="BY13" s="14">
        <f t="shared" si="7"/>
        <v>0</v>
      </c>
      <c r="BZ13">
        <f t="shared" si="8"/>
        <v>0</v>
      </c>
      <c r="CA13">
        <f t="shared" si="9"/>
        <v>0</v>
      </c>
      <c r="CB13">
        <f t="shared" si="10"/>
        <v>0</v>
      </c>
      <c r="CC13">
        <f t="shared" si="11"/>
        <v>0</v>
      </c>
      <c r="CD13">
        <f t="shared" si="12"/>
        <v>0</v>
      </c>
      <c r="CE13">
        <f t="shared" si="13"/>
        <v>0</v>
      </c>
      <c r="CF13">
        <f t="shared" si="14"/>
        <v>0</v>
      </c>
      <c r="CG13">
        <f t="shared" si="15"/>
        <v>0</v>
      </c>
      <c r="CH13">
        <f t="shared" si="16"/>
        <v>0</v>
      </c>
    </row>
    <row r="14" spans="3:89" x14ac:dyDescent="0.25">
      <c r="C14" s="2">
        <v>8</v>
      </c>
      <c r="D14" s="3" t="str">
        <f>CONCATENATE(Classe!C12," ",Classe!D12)</f>
        <v xml:space="preserve"> </v>
      </c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2">
        <f t="shared" si="0"/>
        <v>0</v>
      </c>
      <c r="BS14" s="2">
        <f t="shared" si="1"/>
        <v>0</v>
      </c>
      <c r="BT14" s="2">
        <f t="shared" si="2"/>
        <v>0</v>
      </c>
      <c r="BU14" s="2">
        <f t="shared" si="3"/>
        <v>0</v>
      </c>
      <c r="BV14" s="13">
        <f t="shared" si="4"/>
        <v>0</v>
      </c>
      <c r="BW14">
        <f t="shared" si="5"/>
        <v>0</v>
      </c>
      <c r="BX14">
        <f t="shared" si="6"/>
        <v>0</v>
      </c>
      <c r="BY14" s="14">
        <f t="shared" si="7"/>
        <v>0</v>
      </c>
      <c r="BZ14">
        <f t="shared" si="8"/>
        <v>0</v>
      </c>
      <c r="CA14">
        <f t="shared" si="9"/>
        <v>0</v>
      </c>
      <c r="CB14">
        <f t="shared" si="10"/>
        <v>0</v>
      </c>
      <c r="CC14">
        <f t="shared" si="11"/>
        <v>0</v>
      </c>
      <c r="CD14">
        <f t="shared" si="12"/>
        <v>0</v>
      </c>
      <c r="CE14">
        <f t="shared" si="13"/>
        <v>0</v>
      </c>
      <c r="CF14">
        <f t="shared" si="14"/>
        <v>0</v>
      </c>
      <c r="CG14">
        <f t="shared" si="15"/>
        <v>0</v>
      </c>
      <c r="CH14">
        <f t="shared" si="16"/>
        <v>0</v>
      </c>
    </row>
    <row r="15" spans="3:89" x14ac:dyDescent="0.25">
      <c r="C15" s="2">
        <v>9</v>
      </c>
      <c r="D15" s="3" t="str">
        <f>CONCATENATE(Classe!C13," ",Classe!D13)</f>
        <v xml:space="preserve"> </v>
      </c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2">
        <f t="shared" si="0"/>
        <v>0</v>
      </c>
      <c r="BS15" s="2">
        <f t="shared" si="1"/>
        <v>0</v>
      </c>
      <c r="BT15" s="2">
        <f t="shared" si="2"/>
        <v>0</v>
      </c>
      <c r="BU15" s="2">
        <f t="shared" si="3"/>
        <v>0</v>
      </c>
      <c r="BV15" s="13">
        <f t="shared" si="4"/>
        <v>0</v>
      </c>
      <c r="BW15">
        <f t="shared" si="5"/>
        <v>0</v>
      </c>
      <c r="BX15">
        <f t="shared" si="6"/>
        <v>0</v>
      </c>
      <c r="BY15" s="14">
        <f t="shared" si="7"/>
        <v>0</v>
      </c>
      <c r="BZ15">
        <f t="shared" si="8"/>
        <v>0</v>
      </c>
      <c r="CA15">
        <f t="shared" si="9"/>
        <v>0</v>
      </c>
      <c r="CB15">
        <f t="shared" si="10"/>
        <v>0</v>
      </c>
      <c r="CC15">
        <f t="shared" si="11"/>
        <v>0</v>
      </c>
      <c r="CD15">
        <f t="shared" si="12"/>
        <v>0</v>
      </c>
      <c r="CE15">
        <f t="shared" si="13"/>
        <v>0</v>
      </c>
      <c r="CF15">
        <f t="shared" si="14"/>
        <v>0</v>
      </c>
      <c r="CG15">
        <f t="shared" si="15"/>
        <v>0</v>
      </c>
      <c r="CH15">
        <f t="shared" si="16"/>
        <v>0</v>
      </c>
    </row>
    <row r="16" spans="3:89" x14ac:dyDescent="0.25">
      <c r="C16" s="2">
        <v>10</v>
      </c>
      <c r="D16" s="3" t="str">
        <f>CONCATENATE(Classe!C14," ",Classe!D14)</f>
        <v xml:space="preserve"> </v>
      </c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2">
        <f t="shared" si="0"/>
        <v>0</v>
      </c>
      <c r="BS16" s="2">
        <f t="shared" si="1"/>
        <v>0</v>
      </c>
      <c r="BT16" s="2">
        <f t="shared" si="2"/>
        <v>0</v>
      </c>
      <c r="BU16" s="2">
        <f t="shared" si="3"/>
        <v>0</v>
      </c>
      <c r="BV16" s="13">
        <f t="shared" si="4"/>
        <v>0</v>
      </c>
      <c r="BW16">
        <f t="shared" si="5"/>
        <v>0</v>
      </c>
      <c r="BX16">
        <f t="shared" si="6"/>
        <v>0</v>
      </c>
      <c r="BY16" s="14">
        <f t="shared" si="7"/>
        <v>0</v>
      </c>
      <c r="BZ16">
        <f t="shared" si="8"/>
        <v>0</v>
      </c>
      <c r="CA16">
        <f t="shared" si="9"/>
        <v>0</v>
      </c>
      <c r="CB16">
        <f t="shared" si="10"/>
        <v>0</v>
      </c>
      <c r="CC16">
        <f t="shared" si="11"/>
        <v>0</v>
      </c>
      <c r="CD16">
        <f t="shared" si="12"/>
        <v>0</v>
      </c>
      <c r="CE16">
        <f t="shared" si="13"/>
        <v>0</v>
      </c>
      <c r="CF16">
        <f t="shared" si="14"/>
        <v>0</v>
      </c>
      <c r="CG16">
        <f t="shared" si="15"/>
        <v>0</v>
      </c>
      <c r="CH16">
        <f t="shared" si="16"/>
        <v>0</v>
      </c>
    </row>
    <row r="17" spans="3:86" x14ac:dyDescent="0.25">
      <c r="C17" s="2">
        <v>11</v>
      </c>
      <c r="D17" s="3" t="str">
        <f>CONCATENATE(Classe!C15," ",Classe!D15)</f>
        <v xml:space="preserve"> </v>
      </c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2">
        <f t="shared" si="0"/>
        <v>0</v>
      </c>
      <c r="BS17" s="2">
        <f t="shared" si="1"/>
        <v>0</v>
      </c>
      <c r="BT17" s="2">
        <f t="shared" si="2"/>
        <v>0</v>
      </c>
      <c r="BU17" s="2">
        <f t="shared" si="3"/>
        <v>0</v>
      </c>
      <c r="BV17" s="13">
        <f t="shared" si="4"/>
        <v>0</v>
      </c>
      <c r="BW17">
        <f t="shared" si="5"/>
        <v>0</v>
      </c>
      <c r="BX17">
        <f t="shared" si="6"/>
        <v>0</v>
      </c>
      <c r="BY17" s="14">
        <f t="shared" si="7"/>
        <v>0</v>
      </c>
      <c r="BZ17">
        <f t="shared" si="8"/>
        <v>0</v>
      </c>
      <c r="CA17">
        <f t="shared" si="9"/>
        <v>0</v>
      </c>
      <c r="CB17">
        <f t="shared" si="10"/>
        <v>0</v>
      </c>
      <c r="CC17">
        <f t="shared" si="11"/>
        <v>0</v>
      </c>
      <c r="CD17">
        <f t="shared" si="12"/>
        <v>0</v>
      </c>
      <c r="CE17">
        <f t="shared" si="13"/>
        <v>0</v>
      </c>
      <c r="CF17">
        <f t="shared" si="14"/>
        <v>0</v>
      </c>
      <c r="CG17">
        <f t="shared" si="15"/>
        <v>0</v>
      </c>
      <c r="CH17">
        <f t="shared" si="16"/>
        <v>0</v>
      </c>
    </row>
    <row r="18" spans="3:86" x14ac:dyDescent="0.25">
      <c r="C18" s="2">
        <v>12</v>
      </c>
      <c r="D18" s="3" t="str">
        <f>CONCATENATE(Classe!C16," ",Classe!D16)</f>
        <v xml:space="preserve"> </v>
      </c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2">
        <f t="shared" si="0"/>
        <v>0</v>
      </c>
      <c r="BS18" s="2">
        <f t="shared" si="1"/>
        <v>0</v>
      </c>
      <c r="BT18" s="2">
        <f t="shared" si="2"/>
        <v>0</v>
      </c>
      <c r="BU18" s="2">
        <f t="shared" si="3"/>
        <v>0</v>
      </c>
      <c r="BV18" s="13">
        <f t="shared" si="4"/>
        <v>0</v>
      </c>
      <c r="BW18">
        <f t="shared" si="5"/>
        <v>0</v>
      </c>
      <c r="BX18">
        <f t="shared" si="6"/>
        <v>0</v>
      </c>
      <c r="BY18" s="14">
        <f t="shared" si="7"/>
        <v>0</v>
      </c>
      <c r="BZ18">
        <f t="shared" si="8"/>
        <v>0</v>
      </c>
      <c r="CA18">
        <f t="shared" si="9"/>
        <v>0</v>
      </c>
      <c r="CB18">
        <f t="shared" si="10"/>
        <v>0</v>
      </c>
      <c r="CC18">
        <f t="shared" si="11"/>
        <v>0</v>
      </c>
      <c r="CD18">
        <f t="shared" si="12"/>
        <v>0</v>
      </c>
      <c r="CE18">
        <f t="shared" si="13"/>
        <v>0</v>
      </c>
      <c r="CF18">
        <f t="shared" si="14"/>
        <v>0</v>
      </c>
      <c r="CG18">
        <f t="shared" si="15"/>
        <v>0</v>
      </c>
      <c r="CH18">
        <f t="shared" si="16"/>
        <v>0</v>
      </c>
    </row>
    <row r="19" spans="3:86" x14ac:dyDescent="0.25">
      <c r="C19" s="2">
        <v>13</v>
      </c>
      <c r="D19" s="3" t="str">
        <f>CONCATENATE(Classe!C17," ",Classe!D17)</f>
        <v xml:space="preserve"> </v>
      </c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2">
        <f t="shared" si="0"/>
        <v>0</v>
      </c>
      <c r="BS19" s="2">
        <f t="shared" si="1"/>
        <v>0</v>
      </c>
      <c r="BT19" s="2">
        <f t="shared" si="2"/>
        <v>0</v>
      </c>
      <c r="BU19" s="2">
        <f t="shared" si="3"/>
        <v>0</v>
      </c>
      <c r="BV19" s="13">
        <f t="shared" si="4"/>
        <v>0</v>
      </c>
      <c r="BW19">
        <f t="shared" si="5"/>
        <v>0</v>
      </c>
      <c r="BX19">
        <f t="shared" si="6"/>
        <v>0</v>
      </c>
      <c r="BY19" s="14">
        <f t="shared" si="7"/>
        <v>0</v>
      </c>
      <c r="BZ19">
        <f t="shared" si="8"/>
        <v>0</v>
      </c>
      <c r="CA19">
        <f t="shared" si="9"/>
        <v>0</v>
      </c>
      <c r="CB19">
        <f t="shared" si="10"/>
        <v>0</v>
      </c>
      <c r="CC19">
        <f t="shared" si="11"/>
        <v>0</v>
      </c>
      <c r="CD19">
        <f t="shared" si="12"/>
        <v>0</v>
      </c>
      <c r="CE19">
        <f t="shared" si="13"/>
        <v>0</v>
      </c>
      <c r="CF19">
        <f t="shared" si="14"/>
        <v>0</v>
      </c>
      <c r="CG19">
        <f t="shared" si="15"/>
        <v>0</v>
      </c>
      <c r="CH19">
        <f t="shared" si="16"/>
        <v>0</v>
      </c>
    </row>
    <row r="20" spans="3:86" x14ac:dyDescent="0.25">
      <c r="C20" s="2">
        <v>14</v>
      </c>
      <c r="D20" s="3" t="str">
        <f>CONCATENATE(Classe!C18," ",Classe!D18)</f>
        <v xml:space="preserve"> </v>
      </c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2">
        <f t="shared" si="0"/>
        <v>0</v>
      </c>
      <c r="BS20" s="2">
        <f t="shared" si="1"/>
        <v>0</v>
      </c>
      <c r="BT20" s="2">
        <f t="shared" si="2"/>
        <v>0</v>
      </c>
      <c r="BU20" s="2">
        <f t="shared" si="3"/>
        <v>0</v>
      </c>
      <c r="BV20" s="13">
        <f t="shared" si="4"/>
        <v>0</v>
      </c>
      <c r="BW20">
        <f t="shared" si="5"/>
        <v>0</v>
      </c>
      <c r="BX20">
        <f t="shared" si="6"/>
        <v>0</v>
      </c>
      <c r="BY20" s="14">
        <f t="shared" si="7"/>
        <v>0</v>
      </c>
      <c r="BZ20">
        <f t="shared" si="8"/>
        <v>0</v>
      </c>
      <c r="CA20">
        <f t="shared" si="9"/>
        <v>0</v>
      </c>
      <c r="CB20">
        <f t="shared" si="10"/>
        <v>0</v>
      </c>
      <c r="CC20">
        <f t="shared" si="11"/>
        <v>0</v>
      </c>
      <c r="CD20">
        <f t="shared" si="12"/>
        <v>0</v>
      </c>
      <c r="CE20">
        <f t="shared" si="13"/>
        <v>0</v>
      </c>
      <c r="CF20">
        <f t="shared" si="14"/>
        <v>0</v>
      </c>
      <c r="CG20">
        <f t="shared" si="15"/>
        <v>0</v>
      </c>
      <c r="CH20">
        <f t="shared" si="16"/>
        <v>0</v>
      </c>
    </row>
    <row r="21" spans="3:86" x14ac:dyDescent="0.25">
      <c r="C21" s="2">
        <v>15</v>
      </c>
      <c r="D21" s="3" t="str">
        <f>CONCATENATE(Classe!C19," ",Classe!D19)</f>
        <v xml:space="preserve"> </v>
      </c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2">
        <f t="shared" si="0"/>
        <v>0</v>
      </c>
      <c r="BS21" s="2">
        <f t="shared" si="1"/>
        <v>0</v>
      </c>
      <c r="BT21" s="2">
        <f t="shared" si="2"/>
        <v>0</v>
      </c>
      <c r="BU21" s="2">
        <f t="shared" si="3"/>
        <v>0</v>
      </c>
      <c r="BV21" s="13">
        <f t="shared" si="4"/>
        <v>0</v>
      </c>
      <c r="BW21">
        <f t="shared" si="5"/>
        <v>0</v>
      </c>
      <c r="BX21">
        <f t="shared" si="6"/>
        <v>0</v>
      </c>
      <c r="BY21" s="14">
        <f t="shared" si="7"/>
        <v>0</v>
      </c>
      <c r="BZ21">
        <f t="shared" si="8"/>
        <v>0</v>
      </c>
      <c r="CA21">
        <f t="shared" si="9"/>
        <v>0</v>
      </c>
      <c r="CB21">
        <f t="shared" si="10"/>
        <v>0</v>
      </c>
      <c r="CC21">
        <f t="shared" si="11"/>
        <v>0</v>
      </c>
      <c r="CD21">
        <f t="shared" si="12"/>
        <v>0</v>
      </c>
      <c r="CE21">
        <f t="shared" si="13"/>
        <v>0</v>
      </c>
      <c r="CF21">
        <f t="shared" si="14"/>
        <v>0</v>
      </c>
      <c r="CG21">
        <f t="shared" si="15"/>
        <v>0</v>
      </c>
      <c r="CH21">
        <f t="shared" si="16"/>
        <v>0</v>
      </c>
    </row>
    <row r="22" spans="3:86" x14ac:dyDescent="0.25">
      <c r="C22" s="2">
        <v>16</v>
      </c>
      <c r="D22" s="3" t="str">
        <f>CONCATENATE(Classe!C20," ",Classe!D20)</f>
        <v xml:space="preserve"> </v>
      </c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2">
        <f t="shared" si="0"/>
        <v>0</v>
      </c>
      <c r="BS22" s="2">
        <f t="shared" si="1"/>
        <v>0</v>
      </c>
      <c r="BT22" s="2">
        <f t="shared" si="2"/>
        <v>0</v>
      </c>
      <c r="BU22" s="2">
        <f t="shared" si="3"/>
        <v>0</v>
      </c>
      <c r="BV22" s="13">
        <f t="shared" si="4"/>
        <v>0</v>
      </c>
      <c r="BW22">
        <f t="shared" si="5"/>
        <v>0</v>
      </c>
      <c r="BX22">
        <f t="shared" si="6"/>
        <v>0</v>
      </c>
      <c r="BY22" s="14">
        <f t="shared" si="7"/>
        <v>0</v>
      </c>
      <c r="BZ22">
        <f t="shared" si="8"/>
        <v>0</v>
      </c>
      <c r="CA22">
        <f t="shared" si="9"/>
        <v>0</v>
      </c>
      <c r="CB22">
        <f t="shared" si="10"/>
        <v>0</v>
      </c>
      <c r="CC22">
        <f t="shared" si="11"/>
        <v>0</v>
      </c>
      <c r="CD22">
        <f t="shared" si="12"/>
        <v>0</v>
      </c>
      <c r="CE22">
        <f t="shared" si="13"/>
        <v>0</v>
      </c>
      <c r="CF22">
        <f t="shared" si="14"/>
        <v>0</v>
      </c>
      <c r="CG22">
        <f t="shared" si="15"/>
        <v>0</v>
      </c>
      <c r="CH22">
        <f t="shared" si="16"/>
        <v>0</v>
      </c>
    </row>
    <row r="23" spans="3:86" x14ac:dyDescent="0.25">
      <c r="C23" s="2">
        <v>17</v>
      </c>
      <c r="D23" s="3" t="str">
        <f>CONCATENATE(Classe!C21," ",Classe!D21)</f>
        <v xml:space="preserve"> </v>
      </c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2">
        <f t="shared" si="0"/>
        <v>0</v>
      </c>
      <c r="BS23" s="2">
        <f t="shared" si="1"/>
        <v>0</v>
      </c>
      <c r="BT23" s="2">
        <f t="shared" si="2"/>
        <v>0</v>
      </c>
      <c r="BU23" s="2">
        <f t="shared" si="3"/>
        <v>0</v>
      </c>
      <c r="BV23" s="13">
        <f t="shared" si="4"/>
        <v>0</v>
      </c>
      <c r="BW23">
        <f t="shared" si="5"/>
        <v>0</v>
      </c>
      <c r="BX23">
        <f t="shared" si="6"/>
        <v>0</v>
      </c>
      <c r="BY23" s="14">
        <f t="shared" si="7"/>
        <v>0</v>
      </c>
      <c r="BZ23">
        <f t="shared" si="8"/>
        <v>0</v>
      </c>
      <c r="CA23">
        <f t="shared" si="9"/>
        <v>0</v>
      </c>
      <c r="CB23">
        <f t="shared" si="10"/>
        <v>0</v>
      </c>
      <c r="CC23">
        <f t="shared" si="11"/>
        <v>0</v>
      </c>
      <c r="CD23">
        <f t="shared" si="12"/>
        <v>0</v>
      </c>
      <c r="CE23">
        <f t="shared" si="13"/>
        <v>0</v>
      </c>
      <c r="CF23">
        <f t="shared" si="14"/>
        <v>0</v>
      </c>
      <c r="CG23">
        <f t="shared" si="15"/>
        <v>0</v>
      </c>
      <c r="CH23">
        <f t="shared" si="16"/>
        <v>0</v>
      </c>
    </row>
    <row r="24" spans="3:86" x14ac:dyDescent="0.25">
      <c r="C24" s="2">
        <v>18</v>
      </c>
      <c r="D24" s="3" t="str">
        <f>CONCATENATE(Classe!C22," ",Classe!D22)</f>
        <v xml:space="preserve"> </v>
      </c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2">
        <f t="shared" si="0"/>
        <v>0</v>
      </c>
      <c r="BS24" s="2">
        <f t="shared" si="1"/>
        <v>0</v>
      </c>
      <c r="BT24" s="2">
        <f t="shared" si="2"/>
        <v>0</v>
      </c>
      <c r="BU24" s="2">
        <f t="shared" si="3"/>
        <v>0</v>
      </c>
      <c r="BV24" s="13">
        <f t="shared" si="4"/>
        <v>0</v>
      </c>
      <c r="BW24">
        <f t="shared" si="5"/>
        <v>0</v>
      </c>
      <c r="BX24">
        <f t="shared" si="6"/>
        <v>0</v>
      </c>
      <c r="BY24" s="14">
        <f t="shared" si="7"/>
        <v>0</v>
      </c>
      <c r="BZ24">
        <f t="shared" si="8"/>
        <v>0</v>
      </c>
      <c r="CA24">
        <f t="shared" si="9"/>
        <v>0</v>
      </c>
      <c r="CB24">
        <f t="shared" si="10"/>
        <v>0</v>
      </c>
      <c r="CC24">
        <f t="shared" si="11"/>
        <v>0</v>
      </c>
      <c r="CD24">
        <f t="shared" si="12"/>
        <v>0</v>
      </c>
      <c r="CE24">
        <f t="shared" si="13"/>
        <v>0</v>
      </c>
      <c r="CF24">
        <f t="shared" si="14"/>
        <v>0</v>
      </c>
      <c r="CG24">
        <f t="shared" si="15"/>
        <v>0</v>
      </c>
      <c r="CH24">
        <f t="shared" si="16"/>
        <v>0</v>
      </c>
    </row>
    <row r="25" spans="3:86" x14ac:dyDescent="0.25">
      <c r="C25" s="2">
        <v>19</v>
      </c>
      <c r="D25" s="3" t="str">
        <f>CONCATENATE(Classe!C23," ",Classe!D23)</f>
        <v xml:space="preserve"> </v>
      </c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2">
        <f t="shared" si="0"/>
        <v>0</v>
      </c>
      <c r="BS25" s="2">
        <f t="shared" si="1"/>
        <v>0</v>
      </c>
      <c r="BT25" s="2">
        <f t="shared" si="2"/>
        <v>0</v>
      </c>
      <c r="BU25" s="2">
        <f t="shared" si="3"/>
        <v>0</v>
      </c>
      <c r="BV25" s="13">
        <f t="shared" si="4"/>
        <v>0</v>
      </c>
      <c r="BW25">
        <f t="shared" si="5"/>
        <v>0</v>
      </c>
      <c r="BX25">
        <f t="shared" si="6"/>
        <v>0</v>
      </c>
      <c r="BY25" s="14">
        <f t="shared" si="7"/>
        <v>0</v>
      </c>
      <c r="BZ25">
        <f t="shared" si="8"/>
        <v>0</v>
      </c>
      <c r="CA25">
        <f t="shared" si="9"/>
        <v>0</v>
      </c>
      <c r="CB25">
        <f t="shared" si="10"/>
        <v>0</v>
      </c>
      <c r="CC25">
        <f t="shared" si="11"/>
        <v>0</v>
      </c>
      <c r="CD25">
        <f t="shared" si="12"/>
        <v>0</v>
      </c>
      <c r="CE25">
        <f t="shared" si="13"/>
        <v>0</v>
      </c>
      <c r="CF25">
        <f t="shared" si="14"/>
        <v>0</v>
      </c>
      <c r="CG25">
        <f t="shared" si="15"/>
        <v>0</v>
      </c>
      <c r="CH25">
        <f t="shared" si="16"/>
        <v>0</v>
      </c>
    </row>
    <row r="26" spans="3:86" x14ac:dyDescent="0.25">
      <c r="C26" s="2">
        <v>20</v>
      </c>
      <c r="D26" s="3" t="str">
        <f>CONCATENATE(Classe!C24," ",Classe!D24)</f>
        <v xml:space="preserve"> </v>
      </c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2">
        <f t="shared" si="0"/>
        <v>0</v>
      </c>
      <c r="BS26" s="2">
        <f t="shared" si="1"/>
        <v>0</v>
      </c>
      <c r="BT26" s="2">
        <f t="shared" si="2"/>
        <v>0</v>
      </c>
      <c r="BU26" s="2">
        <f t="shared" si="3"/>
        <v>0</v>
      </c>
      <c r="BV26" s="13">
        <f t="shared" si="4"/>
        <v>0</v>
      </c>
      <c r="BW26">
        <f t="shared" si="5"/>
        <v>0</v>
      </c>
      <c r="BX26">
        <f t="shared" si="6"/>
        <v>0</v>
      </c>
      <c r="BY26" s="14">
        <f t="shared" si="7"/>
        <v>0</v>
      </c>
      <c r="BZ26">
        <f t="shared" si="8"/>
        <v>0</v>
      </c>
      <c r="CA26">
        <f t="shared" si="9"/>
        <v>0</v>
      </c>
      <c r="CB26">
        <f t="shared" si="10"/>
        <v>0</v>
      </c>
      <c r="CC26">
        <f t="shared" si="11"/>
        <v>0</v>
      </c>
      <c r="CD26">
        <f t="shared" si="12"/>
        <v>0</v>
      </c>
      <c r="CE26">
        <f t="shared" si="13"/>
        <v>0</v>
      </c>
      <c r="CF26">
        <f t="shared" si="14"/>
        <v>0</v>
      </c>
      <c r="CG26">
        <f t="shared" si="15"/>
        <v>0</v>
      </c>
      <c r="CH26">
        <f t="shared" si="16"/>
        <v>0</v>
      </c>
    </row>
    <row r="27" spans="3:86" x14ac:dyDescent="0.25">
      <c r="C27" s="2">
        <v>21</v>
      </c>
      <c r="D27" s="3" t="str">
        <f>CONCATENATE(Classe!C25," ",Classe!D25)</f>
        <v xml:space="preserve"> </v>
      </c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2">
        <f t="shared" si="0"/>
        <v>0</v>
      </c>
      <c r="BS27" s="2">
        <f t="shared" si="1"/>
        <v>0</v>
      </c>
      <c r="BT27" s="2">
        <f t="shared" si="2"/>
        <v>0</v>
      </c>
      <c r="BU27" s="2">
        <f t="shared" si="3"/>
        <v>0</v>
      </c>
      <c r="BV27" s="13">
        <f t="shared" si="4"/>
        <v>0</v>
      </c>
      <c r="BW27">
        <f t="shared" si="5"/>
        <v>0</v>
      </c>
      <c r="BX27">
        <f t="shared" si="6"/>
        <v>0</v>
      </c>
      <c r="BY27" s="14">
        <f t="shared" si="7"/>
        <v>0</v>
      </c>
      <c r="BZ27">
        <f t="shared" si="8"/>
        <v>0</v>
      </c>
      <c r="CA27">
        <f t="shared" si="9"/>
        <v>0</v>
      </c>
      <c r="CB27">
        <f t="shared" si="10"/>
        <v>0</v>
      </c>
      <c r="CC27">
        <f t="shared" si="11"/>
        <v>0</v>
      </c>
      <c r="CD27">
        <f t="shared" si="12"/>
        <v>0</v>
      </c>
      <c r="CE27">
        <f t="shared" si="13"/>
        <v>0</v>
      </c>
      <c r="CF27">
        <f t="shared" si="14"/>
        <v>0</v>
      </c>
      <c r="CG27">
        <f t="shared" si="15"/>
        <v>0</v>
      </c>
      <c r="CH27">
        <f t="shared" si="16"/>
        <v>0</v>
      </c>
    </row>
    <row r="28" spans="3:86" x14ac:dyDescent="0.25">
      <c r="C28" s="2">
        <v>22</v>
      </c>
      <c r="D28" s="3" t="str">
        <f>CONCATENATE(Classe!C26," ",Classe!D26)</f>
        <v xml:space="preserve"> </v>
      </c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2">
        <f t="shared" si="0"/>
        <v>0</v>
      </c>
      <c r="BS28" s="2">
        <f t="shared" si="1"/>
        <v>0</v>
      </c>
      <c r="BT28" s="2">
        <f t="shared" si="2"/>
        <v>0</v>
      </c>
      <c r="BU28" s="2">
        <f t="shared" si="3"/>
        <v>0</v>
      </c>
      <c r="BV28" s="13">
        <f t="shared" si="4"/>
        <v>0</v>
      </c>
      <c r="BW28">
        <f t="shared" si="5"/>
        <v>0</v>
      </c>
      <c r="BX28">
        <f t="shared" si="6"/>
        <v>0</v>
      </c>
      <c r="BY28" s="14">
        <f t="shared" si="7"/>
        <v>0</v>
      </c>
      <c r="BZ28">
        <f t="shared" si="8"/>
        <v>0</v>
      </c>
      <c r="CA28">
        <f t="shared" si="9"/>
        <v>0</v>
      </c>
      <c r="CB28">
        <f t="shared" si="10"/>
        <v>0</v>
      </c>
      <c r="CC28">
        <f t="shared" si="11"/>
        <v>0</v>
      </c>
      <c r="CD28">
        <f t="shared" si="12"/>
        <v>0</v>
      </c>
      <c r="CE28">
        <f t="shared" si="13"/>
        <v>0</v>
      </c>
      <c r="CF28">
        <f t="shared" si="14"/>
        <v>0</v>
      </c>
      <c r="CG28">
        <f t="shared" si="15"/>
        <v>0</v>
      </c>
      <c r="CH28">
        <f t="shared" si="16"/>
        <v>0</v>
      </c>
    </row>
    <row r="29" spans="3:86" x14ac:dyDescent="0.25">
      <c r="C29" s="2">
        <v>23</v>
      </c>
      <c r="D29" s="3" t="str">
        <f>CONCATENATE(Classe!C27," ",Classe!D27)</f>
        <v xml:space="preserve"> </v>
      </c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2">
        <f t="shared" si="0"/>
        <v>0</v>
      </c>
      <c r="BS29" s="2">
        <f t="shared" si="1"/>
        <v>0</v>
      </c>
      <c r="BT29" s="2">
        <f t="shared" si="2"/>
        <v>0</v>
      </c>
      <c r="BU29" s="2">
        <f t="shared" si="3"/>
        <v>0</v>
      </c>
      <c r="BV29" s="13">
        <f t="shared" si="4"/>
        <v>0</v>
      </c>
      <c r="BW29">
        <f t="shared" si="5"/>
        <v>0</v>
      </c>
      <c r="BX29">
        <f t="shared" si="6"/>
        <v>0</v>
      </c>
      <c r="BY29" s="14">
        <f t="shared" si="7"/>
        <v>0</v>
      </c>
      <c r="BZ29">
        <f t="shared" si="8"/>
        <v>0</v>
      </c>
      <c r="CA29">
        <f t="shared" si="9"/>
        <v>0</v>
      </c>
      <c r="CB29">
        <f t="shared" si="10"/>
        <v>0</v>
      </c>
      <c r="CC29">
        <f t="shared" si="11"/>
        <v>0</v>
      </c>
      <c r="CD29">
        <f t="shared" si="12"/>
        <v>0</v>
      </c>
      <c r="CE29">
        <f t="shared" si="13"/>
        <v>0</v>
      </c>
      <c r="CF29">
        <f t="shared" si="14"/>
        <v>0</v>
      </c>
      <c r="CG29">
        <f t="shared" si="15"/>
        <v>0</v>
      </c>
      <c r="CH29">
        <f t="shared" si="16"/>
        <v>0</v>
      </c>
    </row>
    <row r="30" spans="3:86" x14ac:dyDescent="0.25">
      <c r="C30" s="2">
        <v>24</v>
      </c>
      <c r="D30" s="3" t="str">
        <f>CONCATENATE(Classe!C28," ",Classe!D28)</f>
        <v xml:space="preserve"> </v>
      </c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2">
        <f t="shared" si="0"/>
        <v>0</v>
      </c>
      <c r="BS30" s="2">
        <f t="shared" si="1"/>
        <v>0</v>
      </c>
      <c r="BT30" s="2">
        <f t="shared" si="2"/>
        <v>0</v>
      </c>
      <c r="BU30" s="2">
        <f t="shared" si="3"/>
        <v>0</v>
      </c>
      <c r="BV30" s="13">
        <f t="shared" si="4"/>
        <v>0</v>
      </c>
      <c r="BW30">
        <f t="shared" si="5"/>
        <v>0</v>
      </c>
      <c r="BX30">
        <f t="shared" si="6"/>
        <v>0</v>
      </c>
      <c r="BY30" s="14">
        <f t="shared" si="7"/>
        <v>0</v>
      </c>
      <c r="BZ30">
        <f t="shared" si="8"/>
        <v>0</v>
      </c>
      <c r="CA30">
        <f t="shared" si="9"/>
        <v>0</v>
      </c>
      <c r="CB30">
        <f t="shared" si="10"/>
        <v>0</v>
      </c>
      <c r="CC30">
        <f t="shared" si="11"/>
        <v>0</v>
      </c>
      <c r="CD30">
        <f t="shared" si="12"/>
        <v>0</v>
      </c>
      <c r="CE30">
        <f t="shared" si="13"/>
        <v>0</v>
      </c>
      <c r="CF30">
        <f t="shared" si="14"/>
        <v>0</v>
      </c>
      <c r="CG30">
        <f t="shared" si="15"/>
        <v>0</v>
      </c>
      <c r="CH30">
        <f t="shared" si="16"/>
        <v>0</v>
      </c>
    </row>
    <row r="31" spans="3:86" x14ac:dyDescent="0.25">
      <c r="C31" s="2">
        <v>25</v>
      </c>
      <c r="D31" s="3" t="str">
        <f>CONCATENATE(Classe!C29," ",Classe!D29)</f>
        <v xml:space="preserve"> </v>
      </c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2">
        <f t="shared" si="0"/>
        <v>0</v>
      </c>
      <c r="BS31" s="2">
        <f t="shared" si="1"/>
        <v>0</v>
      </c>
      <c r="BT31" s="2">
        <f t="shared" si="2"/>
        <v>0</v>
      </c>
      <c r="BU31" s="2">
        <f t="shared" si="3"/>
        <v>0</v>
      </c>
      <c r="BV31" s="13">
        <f t="shared" si="4"/>
        <v>0</v>
      </c>
      <c r="BW31">
        <f t="shared" si="5"/>
        <v>0</v>
      </c>
      <c r="BX31">
        <f t="shared" si="6"/>
        <v>0</v>
      </c>
      <c r="BY31" s="14">
        <f t="shared" si="7"/>
        <v>0</v>
      </c>
      <c r="BZ31">
        <f t="shared" si="8"/>
        <v>0</v>
      </c>
      <c r="CA31">
        <f t="shared" si="9"/>
        <v>0</v>
      </c>
      <c r="CB31">
        <f t="shared" si="10"/>
        <v>0</v>
      </c>
      <c r="CC31">
        <f t="shared" si="11"/>
        <v>0</v>
      </c>
      <c r="CD31">
        <f t="shared" si="12"/>
        <v>0</v>
      </c>
      <c r="CE31">
        <f t="shared" si="13"/>
        <v>0</v>
      </c>
      <c r="CF31">
        <f t="shared" si="14"/>
        <v>0</v>
      </c>
      <c r="CG31">
        <f t="shared" si="15"/>
        <v>0</v>
      </c>
      <c r="CH31">
        <f t="shared" si="16"/>
        <v>0</v>
      </c>
    </row>
    <row r="32" spans="3:86" x14ac:dyDescent="0.25">
      <c r="C32" s="2">
        <v>26</v>
      </c>
      <c r="D32" s="3" t="str">
        <f>CONCATENATE(Classe!C30," ",Classe!D30)</f>
        <v xml:space="preserve"> </v>
      </c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2">
        <f t="shared" si="0"/>
        <v>0</v>
      </c>
      <c r="BS32" s="2">
        <f t="shared" si="1"/>
        <v>0</v>
      </c>
      <c r="BT32" s="2">
        <f t="shared" si="2"/>
        <v>0</v>
      </c>
      <c r="BU32" s="2">
        <f t="shared" si="3"/>
        <v>0</v>
      </c>
      <c r="BV32" s="13">
        <f t="shared" si="4"/>
        <v>0</v>
      </c>
      <c r="BW32">
        <f t="shared" si="5"/>
        <v>0</v>
      </c>
      <c r="BX32">
        <f t="shared" si="6"/>
        <v>0</v>
      </c>
      <c r="BY32" s="14">
        <f t="shared" si="7"/>
        <v>0</v>
      </c>
      <c r="BZ32">
        <f t="shared" si="8"/>
        <v>0</v>
      </c>
      <c r="CA32">
        <f t="shared" si="9"/>
        <v>0</v>
      </c>
      <c r="CB32">
        <f t="shared" si="10"/>
        <v>0</v>
      </c>
      <c r="CC32">
        <f t="shared" si="11"/>
        <v>0</v>
      </c>
      <c r="CD32">
        <f t="shared" si="12"/>
        <v>0</v>
      </c>
      <c r="CE32">
        <f t="shared" si="13"/>
        <v>0</v>
      </c>
      <c r="CF32">
        <f t="shared" si="14"/>
        <v>0</v>
      </c>
      <c r="CG32">
        <f t="shared" si="15"/>
        <v>0</v>
      </c>
      <c r="CH32">
        <f t="shared" si="16"/>
        <v>0</v>
      </c>
    </row>
    <row r="33" spans="3:86" x14ac:dyDescent="0.25">
      <c r="C33" s="2">
        <v>27</v>
      </c>
      <c r="D33" s="3" t="str">
        <f>CONCATENATE(Classe!C31," ",Classe!D31)</f>
        <v xml:space="preserve"> </v>
      </c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2">
        <f t="shared" si="0"/>
        <v>0</v>
      </c>
      <c r="BS33" s="2">
        <f t="shared" si="1"/>
        <v>0</v>
      </c>
      <c r="BT33" s="2">
        <f t="shared" si="2"/>
        <v>0</v>
      </c>
      <c r="BU33" s="2">
        <f t="shared" si="3"/>
        <v>0</v>
      </c>
      <c r="BV33" s="13">
        <f t="shared" si="4"/>
        <v>0</v>
      </c>
      <c r="BW33">
        <f t="shared" si="5"/>
        <v>0</v>
      </c>
      <c r="BX33">
        <f t="shared" si="6"/>
        <v>0</v>
      </c>
      <c r="BY33" s="14">
        <f t="shared" si="7"/>
        <v>0</v>
      </c>
      <c r="BZ33">
        <f t="shared" si="8"/>
        <v>0</v>
      </c>
      <c r="CA33">
        <f t="shared" si="9"/>
        <v>0</v>
      </c>
      <c r="CB33">
        <f t="shared" si="10"/>
        <v>0</v>
      </c>
      <c r="CC33">
        <f t="shared" si="11"/>
        <v>0</v>
      </c>
      <c r="CD33">
        <f t="shared" si="12"/>
        <v>0</v>
      </c>
      <c r="CE33">
        <f t="shared" si="13"/>
        <v>0</v>
      </c>
      <c r="CF33">
        <f t="shared" si="14"/>
        <v>0</v>
      </c>
      <c r="CG33">
        <f t="shared" si="15"/>
        <v>0</v>
      </c>
      <c r="CH33">
        <f t="shared" si="16"/>
        <v>0</v>
      </c>
    </row>
    <row r="34" spans="3:86" x14ac:dyDescent="0.25">
      <c r="C34" s="2">
        <v>28</v>
      </c>
      <c r="D34" s="3" t="str">
        <f>CONCATENATE(Classe!C32," ",Classe!D32)</f>
        <v xml:space="preserve"> </v>
      </c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2">
        <f t="shared" si="0"/>
        <v>0</v>
      </c>
      <c r="BS34" s="2">
        <f t="shared" si="1"/>
        <v>0</v>
      </c>
      <c r="BT34" s="2">
        <f t="shared" si="2"/>
        <v>0</v>
      </c>
      <c r="BU34" s="2">
        <f t="shared" si="3"/>
        <v>0</v>
      </c>
      <c r="BV34" s="13">
        <f t="shared" si="4"/>
        <v>0</v>
      </c>
      <c r="BW34">
        <f t="shared" si="5"/>
        <v>0</v>
      </c>
      <c r="BX34">
        <f t="shared" si="6"/>
        <v>0</v>
      </c>
      <c r="BY34" s="14">
        <f t="shared" si="7"/>
        <v>0</v>
      </c>
      <c r="BZ34">
        <f t="shared" si="8"/>
        <v>0</v>
      </c>
      <c r="CA34">
        <f t="shared" si="9"/>
        <v>0</v>
      </c>
      <c r="CB34">
        <f t="shared" si="10"/>
        <v>0</v>
      </c>
      <c r="CC34">
        <f t="shared" si="11"/>
        <v>0</v>
      </c>
      <c r="CD34">
        <f t="shared" si="12"/>
        <v>0</v>
      </c>
      <c r="CE34">
        <f t="shared" si="13"/>
        <v>0</v>
      </c>
      <c r="CF34">
        <f t="shared" si="14"/>
        <v>0</v>
      </c>
      <c r="CG34">
        <f t="shared" si="15"/>
        <v>0</v>
      </c>
      <c r="CH34">
        <f t="shared" si="16"/>
        <v>0</v>
      </c>
    </row>
    <row r="35" spans="3:86" x14ac:dyDescent="0.25">
      <c r="C35" s="2">
        <v>29</v>
      </c>
      <c r="D35" s="3" t="str">
        <f>CONCATENATE(Classe!C33," ",Classe!D33)</f>
        <v xml:space="preserve"> </v>
      </c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2">
        <f t="shared" si="0"/>
        <v>0</v>
      </c>
      <c r="BS35" s="2">
        <f t="shared" si="1"/>
        <v>0</v>
      </c>
      <c r="BT35" s="2">
        <f t="shared" si="2"/>
        <v>0</v>
      </c>
      <c r="BU35" s="2">
        <f t="shared" si="3"/>
        <v>0</v>
      </c>
      <c r="BV35" s="13">
        <f t="shared" si="4"/>
        <v>0</v>
      </c>
      <c r="BW35">
        <f t="shared" si="5"/>
        <v>0</v>
      </c>
      <c r="BX35">
        <f t="shared" si="6"/>
        <v>0</v>
      </c>
      <c r="BY35" s="14">
        <f t="shared" si="7"/>
        <v>0</v>
      </c>
      <c r="BZ35">
        <f t="shared" si="8"/>
        <v>0</v>
      </c>
      <c r="CA35">
        <f t="shared" si="9"/>
        <v>0</v>
      </c>
      <c r="CB35">
        <f t="shared" si="10"/>
        <v>0</v>
      </c>
      <c r="CC35">
        <f t="shared" si="11"/>
        <v>0</v>
      </c>
      <c r="CD35">
        <f t="shared" si="12"/>
        <v>0</v>
      </c>
      <c r="CE35">
        <f t="shared" si="13"/>
        <v>0</v>
      </c>
      <c r="CF35">
        <f t="shared" si="14"/>
        <v>0</v>
      </c>
      <c r="CG35">
        <f t="shared" si="15"/>
        <v>0</v>
      </c>
      <c r="CH35">
        <f t="shared" si="16"/>
        <v>0</v>
      </c>
    </row>
    <row r="36" spans="3:86" x14ac:dyDescent="0.25">
      <c r="C36" s="2">
        <v>30</v>
      </c>
      <c r="D36" s="3" t="str">
        <f>CONCATENATE(Classe!C34," ",Classe!D34)</f>
        <v xml:space="preserve"> </v>
      </c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2">
        <f t="shared" si="0"/>
        <v>0</v>
      </c>
      <c r="BS36" s="2">
        <f t="shared" si="1"/>
        <v>0</v>
      </c>
      <c r="BT36" s="2">
        <f t="shared" si="2"/>
        <v>0</v>
      </c>
      <c r="BU36" s="2">
        <f t="shared" si="3"/>
        <v>0</v>
      </c>
      <c r="BV36" s="13">
        <f t="shared" si="4"/>
        <v>0</v>
      </c>
      <c r="BW36">
        <f t="shared" si="5"/>
        <v>0</v>
      </c>
      <c r="BX36">
        <f t="shared" si="6"/>
        <v>0</v>
      </c>
      <c r="BY36" s="14">
        <f t="shared" si="7"/>
        <v>0</v>
      </c>
      <c r="BZ36">
        <f t="shared" si="8"/>
        <v>0</v>
      </c>
      <c r="CA36">
        <f t="shared" si="9"/>
        <v>0</v>
      </c>
      <c r="CB36">
        <f t="shared" si="10"/>
        <v>0</v>
      </c>
      <c r="CC36">
        <f t="shared" si="11"/>
        <v>0</v>
      </c>
      <c r="CD36">
        <f t="shared" si="12"/>
        <v>0</v>
      </c>
      <c r="CE36">
        <f t="shared" si="13"/>
        <v>0</v>
      </c>
      <c r="CF36">
        <f t="shared" si="14"/>
        <v>0</v>
      </c>
      <c r="CG36">
        <f t="shared" si="15"/>
        <v>0</v>
      </c>
      <c r="CH36">
        <f t="shared" si="16"/>
        <v>0</v>
      </c>
    </row>
    <row r="37" spans="3:86" x14ac:dyDescent="0.25">
      <c r="C37" s="2">
        <v>31</v>
      </c>
      <c r="D37" s="3" t="str">
        <f>CONCATENATE(Classe!C35," ",Classe!D35)</f>
        <v xml:space="preserve"> </v>
      </c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2">
        <f t="shared" si="0"/>
        <v>0</v>
      </c>
      <c r="BS37" s="2">
        <f t="shared" si="1"/>
        <v>0</v>
      </c>
      <c r="BT37" s="2">
        <f t="shared" si="2"/>
        <v>0</v>
      </c>
      <c r="BU37" s="2">
        <f t="shared" si="3"/>
        <v>0</v>
      </c>
      <c r="BV37" s="13">
        <f t="shared" si="4"/>
        <v>0</v>
      </c>
      <c r="BW37">
        <f t="shared" si="5"/>
        <v>0</v>
      </c>
      <c r="BX37">
        <f t="shared" si="6"/>
        <v>0</v>
      </c>
      <c r="BY37" s="14">
        <f t="shared" si="7"/>
        <v>0</v>
      </c>
      <c r="BZ37">
        <f t="shared" si="8"/>
        <v>0</v>
      </c>
      <c r="CA37">
        <f t="shared" si="9"/>
        <v>0</v>
      </c>
      <c r="CB37">
        <f t="shared" si="10"/>
        <v>0</v>
      </c>
      <c r="CC37">
        <f t="shared" si="11"/>
        <v>0</v>
      </c>
      <c r="CD37">
        <f t="shared" si="12"/>
        <v>0</v>
      </c>
      <c r="CE37">
        <f t="shared" si="13"/>
        <v>0</v>
      </c>
      <c r="CF37">
        <f t="shared" si="14"/>
        <v>0</v>
      </c>
      <c r="CG37">
        <f t="shared" si="15"/>
        <v>0</v>
      </c>
      <c r="CH37">
        <f t="shared" si="16"/>
        <v>0</v>
      </c>
    </row>
    <row r="38" spans="3:86" x14ac:dyDescent="0.25">
      <c r="C38" s="2">
        <v>32</v>
      </c>
      <c r="D38" s="3" t="str">
        <f>CONCATENATE(Classe!C36," ",Classe!D36)</f>
        <v xml:space="preserve"> </v>
      </c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2">
        <f t="shared" si="0"/>
        <v>0</v>
      </c>
      <c r="BS38" s="2">
        <f t="shared" si="1"/>
        <v>0</v>
      </c>
      <c r="BT38" s="2">
        <f t="shared" si="2"/>
        <v>0</v>
      </c>
      <c r="BU38" s="2">
        <f t="shared" si="3"/>
        <v>0</v>
      </c>
      <c r="BV38" s="13">
        <f t="shared" si="4"/>
        <v>0</v>
      </c>
      <c r="BW38">
        <f t="shared" si="5"/>
        <v>0</v>
      </c>
      <c r="BX38">
        <f t="shared" si="6"/>
        <v>0</v>
      </c>
      <c r="BY38" s="14">
        <f t="shared" si="7"/>
        <v>0</v>
      </c>
      <c r="BZ38">
        <f t="shared" si="8"/>
        <v>0</v>
      </c>
      <c r="CA38">
        <f t="shared" si="9"/>
        <v>0</v>
      </c>
      <c r="CB38">
        <f t="shared" si="10"/>
        <v>0</v>
      </c>
      <c r="CC38">
        <f t="shared" si="11"/>
        <v>0</v>
      </c>
      <c r="CD38">
        <f t="shared" si="12"/>
        <v>0</v>
      </c>
      <c r="CE38">
        <f t="shared" si="13"/>
        <v>0</v>
      </c>
      <c r="CF38">
        <f t="shared" si="14"/>
        <v>0</v>
      </c>
      <c r="CG38">
        <f t="shared" si="15"/>
        <v>0</v>
      </c>
      <c r="CH38">
        <f t="shared" si="16"/>
        <v>0</v>
      </c>
    </row>
    <row r="39" spans="3:86" x14ac:dyDescent="0.25">
      <c r="C39" s="2">
        <v>33</v>
      </c>
      <c r="D39" s="3" t="str">
        <f>CONCATENATE(Classe!C37," ",Classe!D37)</f>
        <v xml:space="preserve"> </v>
      </c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2">
        <f t="shared" si="0"/>
        <v>0</v>
      </c>
      <c r="BS39" s="2">
        <f t="shared" si="1"/>
        <v>0</v>
      </c>
      <c r="BT39" s="2">
        <f t="shared" si="2"/>
        <v>0</v>
      </c>
      <c r="BU39" s="2">
        <f t="shared" si="3"/>
        <v>0</v>
      </c>
      <c r="BV39" s="13">
        <f t="shared" si="4"/>
        <v>0</v>
      </c>
      <c r="BW39">
        <f t="shared" si="5"/>
        <v>0</v>
      </c>
      <c r="BX39">
        <f t="shared" si="6"/>
        <v>0</v>
      </c>
      <c r="BY39" s="14">
        <f t="shared" si="7"/>
        <v>0</v>
      </c>
      <c r="BZ39">
        <f t="shared" si="8"/>
        <v>0</v>
      </c>
      <c r="CA39">
        <f t="shared" si="9"/>
        <v>0</v>
      </c>
      <c r="CB39">
        <f t="shared" si="10"/>
        <v>0</v>
      </c>
      <c r="CC39">
        <f t="shared" si="11"/>
        <v>0</v>
      </c>
      <c r="CD39">
        <f t="shared" si="12"/>
        <v>0</v>
      </c>
      <c r="CE39">
        <f t="shared" si="13"/>
        <v>0</v>
      </c>
      <c r="CF39">
        <f t="shared" si="14"/>
        <v>0</v>
      </c>
      <c r="CG39">
        <f t="shared" si="15"/>
        <v>0</v>
      </c>
      <c r="CH39">
        <f t="shared" si="16"/>
        <v>0</v>
      </c>
    </row>
    <row r="40" spans="3:86" x14ac:dyDescent="0.25">
      <c r="C40" s="2">
        <v>34</v>
      </c>
      <c r="D40" s="3" t="str">
        <f>CONCATENATE(Classe!C38," ",Classe!D38)</f>
        <v xml:space="preserve"> </v>
      </c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BM40" s="60"/>
      <c r="BN40" s="60"/>
      <c r="BO40" s="60"/>
      <c r="BP40" s="60"/>
      <c r="BQ40" s="60"/>
      <c r="BR40" s="2">
        <f t="shared" si="0"/>
        <v>0</v>
      </c>
      <c r="BS40" s="2">
        <f t="shared" si="1"/>
        <v>0</v>
      </c>
      <c r="BT40" s="2">
        <f t="shared" si="2"/>
        <v>0</v>
      </c>
      <c r="BU40" s="2">
        <f t="shared" si="3"/>
        <v>0</v>
      </c>
      <c r="BV40" s="13">
        <f t="shared" si="4"/>
        <v>0</v>
      </c>
      <c r="BW40">
        <f t="shared" si="5"/>
        <v>0</v>
      </c>
      <c r="BX40">
        <f t="shared" si="6"/>
        <v>0</v>
      </c>
      <c r="BY40" s="14">
        <f t="shared" si="7"/>
        <v>0</v>
      </c>
      <c r="BZ40">
        <f t="shared" si="8"/>
        <v>0</v>
      </c>
      <c r="CA40">
        <f t="shared" si="9"/>
        <v>0</v>
      </c>
      <c r="CB40">
        <f t="shared" si="10"/>
        <v>0</v>
      </c>
      <c r="CC40">
        <f t="shared" si="11"/>
        <v>0</v>
      </c>
      <c r="CD40">
        <f t="shared" si="12"/>
        <v>0</v>
      </c>
      <c r="CE40">
        <f t="shared" si="13"/>
        <v>0</v>
      </c>
      <c r="CF40">
        <f t="shared" si="14"/>
        <v>0</v>
      </c>
      <c r="CG40">
        <f t="shared" si="15"/>
        <v>0</v>
      </c>
      <c r="CH40">
        <f t="shared" si="16"/>
        <v>0</v>
      </c>
    </row>
    <row r="41" spans="3:86" x14ac:dyDescent="0.25">
      <c r="C41" s="2">
        <v>35</v>
      </c>
      <c r="D41" s="3" t="str">
        <f>CONCATENATE(Classe!C39," ",Classe!D39)</f>
        <v xml:space="preserve"> </v>
      </c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0"/>
      <c r="BM41" s="60"/>
      <c r="BN41" s="60"/>
      <c r="BO41" s="60"/>
      <c r="BP41" s="60"/>
      <c r="BQ41" s="60"/>
      <c r="BR41" s="2">
        <f t="shared" si="0"/>
        <v>0</v>
      </c>
      <c r="BS41" s="2">
        <f t="shared" si="1"/>
        <v>0</v>
      </c>
      <c r="BT41" s="2">
        <f t="shared" si="2"/>
        <v>0</v>
      </c>
      <c r="BU41" s="2">
        <f t="shared" si="3"/>
        <v>0</v>
      </c>
      <c r="BV41" s="13">
        <f t="shared" si="4"/>
        <v>0</v>
      </c>
      <c r="BW41">
        <f t="shared" si="5"/>
        <v>0</v>
      </c>
      <c r="BX41">
        <f t="shared" si="6"/>
        <v>0</v>
      </c>
      <c r="BY41" s="14">
        <f t="shared" si="7"/>
        <v>0</v>
      </c>
      <c r="BZ41">
        <f t="shared" si="8"/>
        <v>0</v>
      </c>
      <c r="CA41">
        <f t="shared" si="9"/>
        <v>0</v>
      </c>
      <c r="CB41">
        <f t="shared" si="10"/>
        <v>0</v>
      </c>
      <c r="CC41">
        <f t="shared" si="11"/>
        <v>0</v>
      </c>
      <c r="CD41">
        <f t="shared" si="12"/>
        <v>0</v>
      </c>
      <c r="CE41">
        <f t="shared" si="13"/>
        <v>0</v>
      </c>
      <c r="CF41">
        <f t="shared" si="14"/>
        <v>0</v>
      </c>
      <c r="CG41">
        <f t="shared" si="15"/>
        <v>0</v>
      </c>
      <c r="CH41">
        <f t="shared" si="16"/>
        <v>0</v>
      </c>
    </row>
    <row r="42" spans="3:86" x14ac:dyDescent="0.25">
      <c r="C42" s="2">
        <v>36</v>
      </c>
      <c r="D42" s="3" t="str">
        <f>CONCATENATE(Classe!C40," ",Classe!D40)</f>
        <v xml:space="preserve"> </v>
      </c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0"/>
      <c r="BQ42" s="60"/>
      <c r="BR42" s="2">
        <f t="shared" si="0"/>
        <v>0</v>
      </c>
      <c r="BS42" s="2">
        <f t="shared" si="1"/>
        <v>0</v>
      </c>
      <c r="BT42" s="2">
        <f t="shared" si="2"/>
        <v>0</v>
      </c>
      <c r="BU42" s="2">
        <f t="shared" si="3"/>
        <v>0</v>
      </c>
      <c r="BV42" s="13">
        <f t="shared" si="4"/>
        <v>0</v>
      </c>
      <c r="BW42">
        <f t="shared" si="5"/>
        <v>0</v>
      </c>
      <c r="BX42">
        <f t="shared" si="6"/>
        <v>0</v>
      </c>
      <c r="BY42" s="14">
        <f t="shared" si="7"/>
        <v>0</v>
      </c>
      <c r="BZ42">
        <f t="shared" si="8"/>
        <v>0</v>
      </c>
      <c r="CA42">
        <f t="shared" si="9"/>
        <v>0</v>
      </c>
      <c r="CB42">
        <f t="shared" si="10"/>
        <v>0</v>
      </c>
      <c r="CC42">
        <f t="shared" si="11"/>
        <v>0</v>
      </c>
      <c r="CD42">
        <f t="shared" si="12"/>
        <v>0</v>
      </c>
      <c r="CE42">
        <f t="shared" si="13"/>
        <v>0</v>
      </c>
      <c r="CF42">
        <f t="shared" si="14"/>
        <v>0</v>
      </c>
      <c r="CG42">
        <f t="shared" si="15"/>
        <v>0</v>
      </c>
      <c r="CH42">
        <f t="shared" si="16"/>
        <v>0</v>
      </c>
    </row>
    <row r="43" spans="3:86" x14ac:dyDescent="0.25">
      <c r="C43" s="2">
        <v>37</v>
      </c>
      <c r="D43" s="3" t="str">
        <f>CONCATENATE(Classe!C41," ",Classe!D41)</f>
        <v xml:space="preserve"> </v>
      </c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0"/>
      <c r="BM43" s="60"/>
      <c r="BN43" s="60"/>
      <c r="BO43" s="60"/>
      <c r="BP43" s="60"/>
      <c r="BQ43" s="60"/>
      <c r="BR43" s="2">
        <f t="shared" si="0"/>
        <v>0</v>
      </c>
      <c r="BS43" s="2">
        <f t="shared" si="1"/>
        <v>0</v>
      </c>
      <c r="BT43" s="2">
        <f t="shared" si="2"/>
        <v>0</v>
      </c>
      <c r="BU43" s="2">
        <f t="shared" si="3"/>
        <v>0</v>
      </c>
      <c r="BV43" s="13">
        <f t="shared" si="4"/>
        <v>0</v>
      </c>
      <c r="BW43">
        <f t="shared" si="5"/>
        <v>0</v>
      </c>
      <c r="BX43">
        <f t="shared" si="6"/>
        <v>0</v>
      </c>
      <c r="BY43" s="14">
        <f t="shared" si="7"/>
        <v>0</v>
      </c>
      <c r="BZ43">
        <f t="shared" si="8"/>
        <v>0</v>
      </c>
      <c r="CA43">
        <f t="shared" si="9"/>
        <v>0</v>
      </c>
      <c r="CB43">
        <f t="shared" si="10"/>
        <v>0</v>
      </c>
      <c r="CC43">
        <f t="shared" si="11"/>
        <v>0</v>
      </c>
      <c r="CD43">
        <f t="shared" si="12"/>
        <v>0</v>
      </c>
      <c r="CE43">
        <f t="shared" si="13"/>
        <v>0</v>
      </c>
      <c r="CF43">
        <f t="shared" si="14"/>
        <v>0</v>
      </c>
      <c r="CG43">
        <f t="shared" si="15"/>
        <v>0</v>
      </c>
      <c r="CH43">
        <f t="shared" si="16"/>
        <v>0</v>
      </c>
    </row>
    <row r="44" spans="3:86" x14ac:dyDescent="0.25">
      <c r="C44" s="2">
        <v>38</v>
      </c>
      <c r="D44" s="3" t="str">
        <f>CONCATENATE(Classe!C42," ",Classe!D42)</f>
        <v xml:space="preserve"> </v>
      </c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0"/>
      <c r="BD44" s="60"/>
      <c r="BE44" s="60"/>
      <c r="BF44" s="60"/>
      <c r="BG44" s="60"/>
      <c r="BH44" s="60"/>
      <c r="BI44" s="60"/>
      <c r="BJ44" s="60"/>
      <c r="BK44" s="60"/>
      <c r="BL44" s="60"/>
      <c r="BM44" s="60"/>
      <c r="BN44" s="60"/>
      <c r="BO44" s="60"/>
      <c r="BP44" s="60"/>
      <c r="BQ44" s="60"/>
      <c r="BR44" s="2">
        <f t="shared" si="0"/>
        <v>0</v>
      </c>
      <c r="BS44" s="2">
        <f t="shared" si="1"/>
        <v>0</v>
      </c>
      <c r="BT44" s="2">
        <f t="shared" si="2"/>
        <v>0</v>
      </c>
      <c r="BU44" s="2">
        <f t="shared" si="3"/>
        <v>0</v>
      </c>
      <c r="BV44" s="13">
        <f t="shared" si="4"/>
        <v>0</v>
      </c>
      <c r="BW44">
        <f t="shared" si="5"/>
        <v>0</v>
      </c>
      <c r="BX44">
        <f t="shared" si="6"/>
        <v>0</v>
      </c>
      <c r="BY44" s="14">
        <f t="shared" si="7"/>
        <v>0</v>
      </c>
      <c r="BZ44">
        <f t="shared" si="8"/>
        <v>0</v>
      </c>
      <c r="CA44">
        <f t="shared" si="9"/>
        <v>0</v>
      </c>
      <c r="CB44">
        <f t="shared" si="10"/>
        <v>0</v>
      </c>
      <c r="CC44">
        <f t="shared" si="11"/>
        <v>0</v>
      </c>
      <c r="CD44">
        <f t="shared" si="12"/>
        <v>0</v>
      </c>
      <c r="CE44">
        <f t="shared" si="13"/>
        <v>0</v>
      </c>
      <c r="CF44">
        <f t="shared" si="14"/>
        <v>0</v>
      </c>
      <c r="CG44">
        <f t="shared" si="15"/>
        <v>0</v>
      </c>
      <c r="CH44">
        <f t="shared" si="16"/>
        <v>0</v>
      </c>
    </row>
    <row r="45" spans="3:86" x14ac:dyDescent="0.25">
      <c r="C45" s="2">
        <v>39</v>
      </c>
      <c r="D45" s="3" t="str">
        <f>CONCATENATE(Classe!C43," ",Classe!D43)</f>
        <v xml:space="preserve"> 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0"/>
      <c r="BJ45" s="60"/>
      <c r="BK45" s="60"/>
      <c r="BL45" s="60"/>
      <c r="BM45" s="60"/>
      <c r="BN45" s="60"/>
      <c r="BO45" s="60"/>
      <c r="BP45" s="60"/>
      <c r="BQ45" s="60"/>
      <c r="BR45" s="2">
        <f t="shared" si="0"/>
        <v>0</v>
      </c>
      <c r="BS45" s="2">
        <f t="shared" si="1"/>
        <v>0</v>
      </c>
      <c r="BT45" s="2">
        <f t="shared" si="2"/>
        <v>0</v>
      </c>
      <c r="BU45" s="2">
        <f t="shared" si="3"/>
        <v>0</v>
      </c>
      <c r="BV45" s="13">
        <f t="shared" si="4"/>
        <v>0</v>
      </c>
      <c r="BW45">
        <f t="shared" si="5"/>
        <v>0</v>
      </c>
      <c r="BX45">
        <f t="shared" si="6"/>
        <v>0</v>
      </c>
      <c r="BY45" s="14">
        <f t="shared" si="7"/>
        <v>0</v>
      </c>
      <c r="BZ45">
        <f t="shared" si="8"/>
        <v>0</v>
      </c>
      <c r="CA45">
        <f t="shared" si="9"/>
        <v>0</v>
      </c>
      <c r="CB45">
        <f t="shared" si="10"/>
        <v>0</v>
      </c>
      <c r="CC45">
        <f t="shared" si="11"/>
        <v>0</v>
      </c>
      <c r="CD45">
        <f t="shared" si="12"/>
        <v>0</v>
      </c>
      <c r="CE45">
        <f t="shared" si="13"/>
        <v>0</v>
      </c>
      <c r="CF45">
        <f t="shared" si="14"/>
        <v>0</v>
      </c>
      <c r="CG45">
        <f t="shared" si="15"/>
        <v>0</v>
      </c>
      <c r="CH45">
        <f t="shared" si="16"/>
        <v>0</v>
      </c>
    </row>
    <row r="46" spans="3:86" x14ac:dyDescent="0.25">
      <c r="C46" s="2">
        <v>40</v>
      </c>
      <c r="D46" s="3" t="str">
        <f>CONCATENATE(Classe!C44," ",Classe!D44)</f>
        <v xml:space="preserve"> </v>
      </c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60"/>
      <c r="BL46" s="60"/>
      <c r="BM46" s="60"/>
      <c r="BN46" s="60"/>
      <c r="BO46" s="60"/>
      <c r="BP46" s="60"/>
      <c r="BQ46" s="60"/>
      <c r="BR46" s="2">
        <f t="shared" si="0"/>
        <v>0</v>
      </c>
      <c r="BS46" s="2">
        <f t="shared" si="1"/>
        <v>0</v>
      </c>
      <c r="BT46" s="2">
        <f t="shared" si="2"/>
        <v>0</v>
      </c>
      <c r="BU46" s="2">
        <f t="shared" si="3"/>
        <v>0</v>
      </c>
      <c r="BV46" s="13">
        <f t="shared" si="4"/>
        <v>0</v>
      </c>
      <c r="BW46">
        <f t="shared" si="5"/>
        <v>0</v>
      </c>
      <c r="BX46">
        <f t="shared" si="6"/>
        <v>0</v>
      </c>
      <c r="BY46" s="14">
        <f t="shared" si="7"/>
        <v>0</v>
      </c>
      <c r="BZ46">
        <f t="shared" si="8"/>
        <v>0</v>
      </c>
      <c r="CA46">
        <f t="shared" si="9"/>
        <v>0</v>
      </c>
      <c r="CB46">
        <f t="shared" si="10"/>
        <v>0</v>
      </c>
      <c r="CC46">
        <f t="shared" si="11"/>
        <v>0</v>
      </c>
      <c r="CD46">
        <f t="shared" si="12"/>
        <v>0</v>
      </c>
      <c r="CE46">
        <f t="shared" si="13"/>
        <v>0</v>
      </c>
      <c r="CF46">
        <f t="shared" si="14"/>
        <v>0</v>
      </c>
      <c r="CG46">
        <f t="shared" si="15"/>
        <v>0</v>
      </c>
      <c r="CH46">
        <f t="shared" si="16"/>
        <v>0</v>
      </c>
    </row>
    <row r="47" spans="3:86" x14ac:dyDescent="0.25">
      <c r="C47" s="2">
        <v>41</v>
      </c>
      <c r="D47" s="3" t="str">
        <f>CONCATENATE(Classe!C45," ",Classe!D45)</f>
        <v xml:space="preserve"> </v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  <c r="BL47" s="60"/>
      <c r="BM47" s="60"/>
      <c r="BN47" s="60"/>
      <c r="BO47" s="60"/>
      <c r="BP47" s="60"/>
      <c r="BQ47" s="60"/>
      <c r="BR47" s="2">
        <f t="shared" si="0"/>
        <v>0</v>
      </c>
      <c r="BS47" s="2">
        <f t="shared" si="1"/>
        <v>0</v>
      </c>
      <c r="BT47" s="2">
        <f t="shared" si="2"/>
        <v>0</v>
      </c>
      <c r="BU47" s="2">
        <f t="shared" si="3"/>
        <v>0</v>
      </c>
      <c r="BV47" s="13">
        <f t="shared" si="4"/>
        <v>0</v>
      </c>
      <c r="BW47">
        <f t="shared" si="5"/>
        <v>0</v>
      </c>
      <c r="BX47">
        <f t="shared" si="6"/>
        <v>0</v>
      </c>
      <c r="BY47" s="14">
        <f t="shared" si="7"/>
        <v>0</v>
      </c>
      <c r="BZ47">
        <f t="shared" si="8"/>
        <v>0</v>
      </c>
      <c r="CA47">
        <f t="shared" si="9"/>
        <v>0</v>
      </c>
      <c r="CB47">
        <f t="shared" si="10"/>
        <v>0</v>
      </c>
      <c r="CC47">
        <f t="shared" si="11"/>
        <v>0</v>
      </c>
      <c r="CD47">
        <f t="shared" si="12"/>
        <v>0</v>
      </c>
      <c r="CE47">
        <f t="shared" si="13"/>
        <v>0</v>
      </c>
      <c r="CF47">
        <f t="shared" si="14"/>
        <v>0</v>
      </c>
      <c r="CG47">
        <f t="shared" si="15"/>
        <v>0</v>
      </c>
      <c r="CH47">
        <f t="shared" si="16"/>
        <v>0</v>
      </c>
    </row>
    <row r="48" spans="3:86" x14ac:dyDescent="0.25">
      <c r="C48" s="2">
        <v>42</v>
      </c>
      <c r="D48" s="3" t="str">
        <f>CONCATENATE(Classe!C46," ",Classe!D46)</f>
        <v xml:space="preserve"> </v>
      </c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60"/>
      <c r="BG48" s="60"/>
      <c r="BH48" s="60"/>
      <c r="BI48" s="60"/>
      <c r="BJ48" s="60"/>
      <c r="BK48" s="60"/>
      <c r="BL48" s="60"/>
      <c r="BM48" s="60"/>
      <c r="BN48" s="60"/>
      <c r="BO48" s="60"/>
      <c r="BP48" s="60"/>
      <c r="BQ48" s="60"/>
      <c r="BR48" s="2">
        <f t="shared" si="0"/>
        <v>0</v>
      </c>
      <c r="BS48" s="2">
        <f t="shared" si="1"/>
        <v>0</v>
      </c>
      <c r="BT48" s="2">
        <f t="shared" si="2"/>
        <v>0</v>
      </c>
      <c r="BU48" s="2">
        <f t="shared" si="3"/>
        <v>0</v>
      </c>
      <c r="BV48" s="13">
        <f t="shared" si="4"/>
        <v>0</v>
      </c>
      <c r="BW48">
        <f t="shared" si="5"/>
        <v>0</v>
      </c>
      <c r="BX48">
        <f t="shared" si="6"/>
        <v>0</v>
      </c>
      <c r="BY48" s="14">
        <f t="shared" si="7"/>
        <v>0</v>
      </c>
      <c r="BZ48">
        <f t="shared" si="8"/>
        <v>0</v>
      </c>
      <c r="CA48">
        <f t="shared" si="9"/>
        <v>0</v>
      </c>
      <c r="CB48">
        <f t="shared" si="10"/>
        <v>0</v>
      </c>
      <c r="CC48">
        <f t="shared" si="11"/>
        <v>0</v>
      </c>
      <c r="CD48">
        <f t="shared" si="12"/>
        <v>0</v>
      </c>
      <c r="CE48">
        <f t="shared" si="13"/>
        <v>0</v>
      </c>
      <c r="CF48">
        <f t="shared" si="14"/>
        <v>0</v>
      </c>
      <c r="CG48">
        <f t="shared" si="15"/>
        <v>0</v>
      </c>
      <c r="CH48">
        <f t="shared" si="16"/>
        <v>0</v>
      </c>
    </row>
    <row r="49" spans="3:86" x14ac:dyDescent="0.25">
      <c r="C49" s="2">
        <v>43</v>
      </c>
      <c r="D49" s="3" t="str">
        <f>CONCATENATE(Classe!C47," ",Classe!D47)</f>
        <v xml:space="preserve"> </v>
      </c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0"/>
      <c r="BM49" s="60"/>
      <c r="BN49" s="60"/>
      <c r="BO49" s="60"/>
      <c r="BP49" s="60"/>
      <c r="BQ49" s="60"/>
      <c r="BR49" s="2">
        <f t="shared" si="0"/>
        <v>0</v>
      </c>
      <c r="BS49" s="2">
        <f t="shared" si="1"/>
        <v>0</v>
      </c>
      <c r="BT49" s="2">
        <f t="shared" si="2"/>
        <v>0</v>
      </c>
      <c r="BU49" s="2">
        <f t="shared" si="3"/>
        <v>0</v>
      </c>
      <c r="BV49" s="13">
        <f t="shared" si="4"/>
        <v>0</v>
      </c>
      <c r="BW49">
        <f t="shared" si="5"/>
        <v>0</v>
      </c>
      <c r="BX49">
        <f t="shared" si="6"/>
        <v>0</v>
      </c>
      <c r="BY49" s="14">
        <f t="shared" si="7"/>
        <v>0</v>
      </c>
      <c r="BZ49">
        <f t="shared" si="8"/>
        <v>0</v>
      </c>
      <c r="CA49">
        <f t="shared" si="9"/>
        <v>0</v>
      </c>
      <c r="CB49">
        <f t="shared" si="10"/>
        <v>0</v>
      </c>
      <c r="CC49">
        <f t="shared" si="11"/>
        <v>0</v>
      </c>
      <c r="CD49">
        <f t="shared" si="12"/>
        <v>0</v>
      </c>
      <c r="CE49">
        <f t="shared" si="13"/>
        <v>0</v>
      </c>
      <c r="CF49">
        <f t="shared" si="14"/>
        <v>0</v>
      </c>
      <c r="CG49">
        <f t="shared" si="15"/>
        <v>0</v>
      </c>
      <c r="CH49">
        <f t="shared" si="16"/>
        <v>0</v>
      </c>
    </row>
    <row r="50" spans="3:86" x14ac:dyDescent="0.25">
      <c r="C50" s="2">
        <v>44</v>
      </c>
      <c r="D50" s="3" t="str">
        <f>CONCATENATE(Classe!C48," ",Classe!D48)</f>
        <v xml:space="preserve"> </v>
      </c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  <c r="BL50" s="60"/>
      <c r="BM50" s="60"/>
      <c r="BN50" s="60"/>
      <c r="BO50" s="60"/>
      <c r="BP50" s="60"/>
      <c r="BQ50" s="60"/>
      <c r="BR50" s="2">
        <f t="shared" si="0"/>
        <v>0</v>
      </c>
      <c r="BS50" s="2">
        <f t="shared" si="1"/>
        <v>0</v>
      </c>
      <c r="BT50" s="2">
        <f t="shared" si="2"/>
        <v>0</v>
      </c>
      <c r="BU50" s="2">
        <f t="shared" si="3"/>
        <v>0</v>
      </c>
      <c r="BV50" s="13">
        <f t="shared" si="4"/>
        <v>0</v>
      </c>
      <c r="BW50">
        <f t="shared" si="5"/>
        <v>0</v>
      </c>
      <c r="BX50">
        <f t="shared" si="6"/>
        <v>0</v>
      </c>
      <c r="BY50" s="14">
        <f t="shared" si="7"/>
        <v>0</v>
      </c>
      <c r="BZ50">
        <f t="shared" si="8"/>
        <v>0</v>
      </c>
      <c r="CA50">
        <f t="shared" si="9"/>
        <v>0</v>
      </c>
      <c r="CB50">
        <f t="shared" si="10"/>
        <v>0</v>
      </c>
      <c r="CC50">
        <f t="shared" si="11"/>
        <v>0</v>
      </c>
      <c r="CD50">
        <f t="shared" si="12"/>
        <v>0</v>
      </c>
      <c r="CE50">
        <f t="shared" si="13"/>
        <v>0</v>
      </c>
      <c r="CF50">
        <f t="shared" si="14"/>
        <v>0</v>
      </c>
      <c r="CG50">
        <f t="shared" si="15"/>
        <v>0</v>
      </c>
      <c r="CH50">
        <f t="shared" si="16"/>
        <v>0</v>
      </c>
    </row>
    <row r="51" spans="3:86" x14ac:dyDescent="0.25">
      <c r="C51" s="2">
        <v>45</v>
      </c>
      <c r="D51" s="3" t="str">
        <f>CONCATENATE(Classe!C49," ",Classe!D49)</f>
        <v xml:space="preserve"> </v>
      </c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/>
      <c r="BE51" s="60"/>
      <c r="BF51" s="60"/>
      <c r="BG51" s="60"/>
      <c r="BH51" s="60"/>
      <c r="BI51" s="60"/>
      <c r="BJ51" s="60"/>
      <c r="BK51" s="60"/>
      <c r="BL51" s="60"/>
      <c r="BM51" s="60"/>
      <c r="BN51" s="60"/>
      <c r="BO51" s="60"/>
      <c r="BP51" s="60"/>
      <c r="BQ51" s="60"/>
      <c r="BR51" s="2">
        <f t="shared" si="0"/>
        <v>0</v>
      </c>
      <c r="BS51" s="2">
        <f t="shared" si="1"/>
        <v>0</v>
      </c>
      <c r="BT51" s="2">
        <f t="shared" si="2"/>
        <v>0</v>
      </c>
      <c r="BU51" s="2">
        <f t="shared" si="3"/>
        <v>0</v>
      </c>
      <c r="BV51" s="13">
        <f t="shared" si="4"/>
        <v>0</v>
      </c>
      <c r="BW51">
        <f t="shared" si="5"/>
        <v>0</v>
      </c>
      <c r="BX51">
        <f t="shared" si="6"/>
        <v>0</v>
      </c>
      <c r="BY51" s="14">
        <f t="shared" si="7"/>
        <v>0</v>
      </c>
      <c r="BZ51">
        <f t="shared" si="8"/>
        <v>0</v>
      </c>
      <c r="CA51">
        <f t="shared" si="9"/>
        <v>0</v>
      </c>
      <c r="CB51">
        <f t="shared" si="10"/>
        <v>0</v>
      </c>
      <c r="CC51">
        <f t="shared" si="11"/>
        <v>0</v>
      </c>
      <c r="CD51">
        <f t="shared" si="12"/>
        <v>0</v>
      </c>
      <c r="CE51">
        <f t="shared" si="13"/>
        <v>0</v>
      </c>
      <c r="CF51">
        <f t="shared" si="14"/>
        <v>0</v>
      </c>
      <c r="CG51">
        <f t="shared" si="15"/>
        <v>0</v>
      </c>
      <c r="CH51">
        <f t="shared" si="16"/>
        <v>0</v>
      </c>
    </row>
    <row r="52" spans="3:86" x14ac:dyDescent="0.25">
      <c r="C52" s="2">
        <v>46</v>
      </c>
      <c r="D52" s="3" t="str">
        <f>CONCATENATE(Classe!C50," ",Classe!D50)</f>
        <v xml:space="preserve"> </v>
      </c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  <c r="BF52" s="60"/>
      <c r="BG52" s="60"/>
      <c r="BH52" s="60"/>
      <c r="BI52" s="60"/>
      <c r="BJ52" s="60"/>
      <c r="BK52" s="60"/>
      <c r="BL52" s="60"/>
      <c r="BM52" s="60"/>
      <c r="BN52" s="60"/>
      <c r="BO52" s="60"/>
      <c r="BP52" s="60"/>
      <c r="BQ52" s="60"/>
      <c r="BR52" s="2">
        <f t="shared" si="0"/>
        <v>0</v>
      </c>
      <c r="BS52" s="2">
        <f t="shared" si="1"/>
        <v>0</v>
      </c>
      <c r="BT52" s="2">
        <f t="shared" si="2"/>
        <v>0</v>
      </c>
      <c r="BU52" s="2">
        <f t="shared" si="3"/>
        <v>0</v>
      </c>
      <c r="BV52" s="13">
        <f t="shared" si="4"/>
        <v>0</v>
      </c>
      <c r="BW52">
        <f t="shared" si="5"/>
        <v>0</v>
      </c>
      <c r="BX52">
        <f t="shared" si="6"/>
        <v>0</v>
      </c>
      <c r="BY52" s="14">
        <f t="shared" si="7"/>
        <v>0</v>
      </c>
      <c r="BZ52">
        <f t="shared" si="8"/>
        <v>0</v>
      </c>
      <c r="CA52">
        <f t="shared" si="9"/>
        <v>0</v>
      </c>
      <c r="CB52">
        <f t="shared" si="10"/>
        <v>0</v>
      </c>
      <c r="CC52">
        <f t="shared" si="11"/>
        <v>0</v>
      </c>
      <c r="CD52">
        <f t="shared" si="12"/>
        <v>0</v>
      </c>
      <c r="CE52">
        <f t="shared" si="13"/>
        <v>0</v>
      </c>
      <c r="CF52">
        <f t="shared" si="14"/>
        <v>0</v>
      </c>
      <c r="CG52">
        <f t="shared" si="15"/>
        <v>0</v>
      </c>
      <c r="CH52">
        <f t="shared" si="16"/>
        <v>0</v>
      </c>
    </row>
    <row r="53" spans="3:86" x14ac:dyDescent="0.25">
      <c r="C53" s="2">
        <v>47</v>
      </c>
      <c r="D53" s="3" t="str">
        <f>CONCATENATE(Classe!C51," ",Classe!D51)</f>
        <v xml:space="preserve"> </v>
      </c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0"/>
      <c r="BN53" s="60"/>
      <c r="BO53" s="60"/>
      <c r="BP53" s="60"/>
      <c r="BQ53" s="60"/>
      <c r="BR53" s="2">
        <f t="shared" si="0"/>
        <v>0</v>
      </c>
      <c r="BS53" s="2">
        <f t="shared" si="1"/>
        <v>0</v>
      </c>
      <c r="BT53" s="2">
        <f t="shared" si="2"/>
        <v>0</v>
      </c>
      <c r="BU53" s="2">
        <f t="shared" si="3"/>
        <v>0</v>
      </c>
      <c r="BV53" s="13">
        <f t="shared" si="4"/>
        <v>0</v>
      </c>
      <c r="BW53">
        <f t="shared" si="5"/>
        <v>0</v>
      </c>
      <c r="BX53">
        <f t="shared" si="6"/>
        <v>0</v>
      </c>
      <c r="BY53" s="14">
        <f t="shared" si="7"/>
        <v>0</v>
      </c>
      <c r="BZ53">
        <f t="shared" si="8"/>
        <v>0</v>
      </c>
      <c r="CA53">
        <f t="shared" si="9"/>
        <v>0</v>
      </c>
      <c r="CB53">
        <f t="shared" si="10"/>
        <v>0</v>
      </c>
      <c r="CC53">
        <f t="shared" si="11"/>
        <v>0</v>
      </c>
      <c r="CD53">
        <f t="shared" si="12"/>
        <v>0</v>
      </c>
      <c r="CE53">
        <f t="shared" si="13"/>
        <v>0</v>
      </c>
      <c r="CF53">
        <f t="shared" si="14"/>
        <v>0</v>
      </c>
      <c r="CG53">
        <f t="shared" si="15"/>
        <v>0</v>
      </c>
      <c r="CH53">
        <f t="shared" si="16"/>
        <v>0</v>
      </c>
    </row>
    <row r="54" spans="3:86" x14ac:dyDescent="0.25">
      <c r="C54" s="2">
        <v>48</v>
      </c>
      <c r="D54" s="3" t="str">
        <f>CONCATENATE(Classe!C52," ",Classe!D52)</f>
        <v xml:space="preserve"> 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0"/>
      <c r="BR54" s="2">
        <f t="shared" si="0"/>
        <v>0</v>
      </c>
      <c r="BS54" s="2">
        <f t="shared" si="1"/>
        <v>0</v>
      </c>
      <c r="BT54" s="2">
        <f t="shared" si="2"/>
        <v>0</v>
      </c>
      <c r="BU54" s="2">
        <f t="shared" si="3"/>
        <v>0</v>
      </c>
      <c r="BV54" s="13">
        <f t="shared" si="4"/>
        <v>0</v>
      </c>
      <c r="BW54">
        <f t="shared" si="5"/>
        <v>0</v>
      </c>
      <c r="BX54">
        <f t="shared" si="6"/>
        <v>0</v>
      </c>
      <c r="BY54" s="14">
        <f t="shared" si="7"/>
        <v>0</v>
      </c>
      <c r="BZ54">
        <f t="shared" si="8"/>
        <v>0</v>
      </c>
      <c r="CA54">
        <f t="shared" si="9"/>
        <v>0</v>
      </c>
      <c r="CB54">
        <f t="shared" si="10"/>
        <v>0</v>
      </c>
      <c r="CC54">
        <f t="shared" si="11"/>
        <v>0</v>
      </c>
      <c r="CD54">
        <f t="shared" si="12"/>
        <v>0</v>
      </c>
      <c r="CE54">
        <f t="shared" si="13"/>
        <v>0</v>
      </c>
      <c r="CF54">
        <f t="shared" si="14"/>
        <v>0</v>
      </c>
      <c r="CG54">
        <f t="shared" si="15"/>
        <v>0</v>
      </c>
      <c r="CH54">
        <f t="shared" si="16"/>
        <v>0</v>
      </c>
    </row>
    <row r="55" spans="3:86" x14ac:dyDescent="0.25">
      <c r="C55" s="2">
        <v>49</v>
      </c>
      <c r="D55" s="3" t="str">
        <f>CONCATENATE(Classe!C53," ",Classe!D53)</f>
        <v xml:space="preserve"> </v>
      </c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0"/>
      <c r="BC55" s="60"/>
      <c r="BD55" s="60"/>
      <c r="BE55" s="60"/>
      <c r="BF55" s="60"/>
      <c r="BG55" s="60"/>
      <c r="BH55" s="60"/>
      <c r="BI55" s="60"/>
      <c r="BJ55" s="60"/>
      <c r="BK55" s="60"/>
      <c r="BL55" s="60"/>
      <c r="BM55" s="60"/>
      <c r="BN55" s="60"/>
      <c r="BO55" s="60"/>
      <c r="BP55" s="60"/>
      <c r="BQ55" s="60"/>
      <c r="BR55" s="2">
        <f t="shared" si="0"/>
        <v>0</v>
      </c>
      <c r="BS55" s="2">
        <f t="shared" si="1"/>
        <v>0</v>
      </c>
      <c r="BT55" s="2">
        <f t="shared" si="2"/>
        <v>0</v>
      </c>
      <c r="BU55" s="2">
        <f t="shared" si="3"/>
        <v>0</v>
      </c>
      <c r="BV55" s="13">
        <f t="shared" si="4"/>
        <v>0</v>
      </c>
      <c r="BW55">
        <f t="shared" si="5"/>
        <v>0</v>
      </c>
      <c r="BX55">
        <f t="shared" si="6"/>
        <v>0</v>
      </c>
      <c r="BY55" s="14">
        <f t="shared" si="7"/>
        <v>0</v>
      </c>
      <c r="BZ55">
        <f t="shared" si="8"/>
        <v>0</v>
      </c>
      <c r="CA55">
        <f t="shared" si="9"/>
        <v>0</v>
      </c>
      <c r="CB55">
        <f t="shared" si="10"/>
        <v>0</v>
      </c>
      <c r="CC55">
        <f t="shared" si="11"/>
        <v>0</v>
      </c>
      <c r="CD55">
        <f t="shared" si="12"/>
        <v>0</v>
      </c>
      <c r="CE55">
        <f t="shared" si="13"/>
        <v>0</v>
      </c>
      <c r="CF55">
        <f t="shared" si="14"/>
        <v>0</v>
      </c>
      <c r="CG55">
        <f t="shared" si="15"/>
        <v>0</v>
      </c>
      <c r="CH55">
        <f t="shared" si="16"/>
        <v>0</v>
      </c>
    </row>
    <row r="56" spans="3:86" x14ac:dyDescent="0.25">
      <c r="C56" s="2">
        <v>50</v>
      </c>
      <c r="D56" s="3" t="str">
        <f>CONCATENATE(Classe!C54," ",Classe!D54)</f>
        <v xml:space="preserve"> 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0"/>
      <c r="BR56" s="2">
        <f t="shared" si="0"/>
        <v>0</v>
      </c>
      <c r="BS56" s="2">
        <f t="shared" si="1"/>
        <v>0</v>
      </c>
      <c r="BT56" s="2">
        <f t="shared" si="2"/>
        <v>0</v>
      </c>
      <c r="BU56" s="2">
        <f t="shared" si="3"/>
        <v>0</v>
      </c>
      <c r="BV56" s="13">
        <f t="shared" si="4"/>
        <v>0</v>
      </c>
      <c r="BW56">
        <f t="shared" si="5"/>
        <v>0</v>
      </c>
      <c r="BX56">
        <f t="shared" si="6"/>
        <v>0</v>
      </c>
      <c r="BY56" s="14">
        <f t="shared" si="7"/>
        <v>0</v>
      </c>
      <c r="BZ56">
        <f t="shared" si="8"/>
        <v>0</v>
      </c>
      <c r="CA56">
        <f t="shared" si="9"/>
        <v>0</v>
      </c>
      <c r="CB56">
        <f t="shared" si="10"/>
        <v>0</v>
      </c>
      <c r="CC56">
        <f t="shared" si="11"/>
        <v>0</v>
      </c>
      <c r="CD56">
        <f t="shared" si="12"/>
        <v>0</v>
      </c>
      <c r="CE56">
        <f t="shared" si="13"/>
        <v>0</v>
      </c>
      <c r="CF56">
        <f t="shared" si="14"/>
        <v>0</v>
      </c>
      <c r="CG56">
        <f t="shared" si="15"/>
        <v>0</v>
      </c>
      <c r="CH56">
        <f t="shared" si="16"/>
        <v>0</v>
      </c>
    </row>
    <row r="57" spans="3:86" x14ac:dyDescent="0.25">
      <c r="C57" s="2">
        <v>51</v>
      </c>
      <c r="D57" s="3" t="str">
        <f>CONCATENATE(Classe!C55," ",Classe!D55)</f>
        <v xml:space="preserve"> </v>
      </c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0"/>
      <c r="AW57" s="60"/>
      <c r="AX57" s="60"/>
      <c r="AY57" s="60"/>
      <c r="AZ57" s="60"/>
      <c r="BA57" s="60"/>
      <c r="BB57" s="60"/>
      <c r="BC57" s="60"/>
      <c r="BD57" s="60"/>
      <c r="BE57" s="60"/>
      <c r="BF57" s="60"/>
      <c r="BG57" s="60"/>
      <c r="BH57" s="60"/>
      <c r="BI57" s="60"/>
      <c r="BJ57" s="60"/>
      <c r="BK57" s="60"/>
      <c r="BL57" s="60"/>
      <c r="BM57" s="60"/>
      <c r="BN57" s="60"/>
      <c r="BO57" s="60"/>
      <c r="BP57" s="60"/>
      <c r="BQ57" s="60"/>
      <c r="BR57" s="2">
        <f t="shared" si="0"/>
        <v>0</v>
      </c>
      <c r="BS57" s="2">
        <f t="shared" si="1"/>
        <v>0</v>
      </c>
      <c r="BT57" s="2">
        <f t="shared" si="2"/>
        <v>0</v>
      </c>
      <c r="BU57" s="2">
        <f t="shared" si="3"/>
        <v>0</v>
      </c>
      <c r="BV57" s="13">
        <f t="shared" si="4"/>
        <v>0</v>
      </c>
      <c r="BW57">
        <f t="shared" si="5"/>
        <v>0</v>
      </c>
      <c r="BX57">
        <f t="shared" si="6"/>
        <v>0</v>
      </c>
      <c r="BY57" s="14">
        <f t="shared" si="7"/>
        <v>0</v>
      </c>
      <c r="BZ57">
        <f t="shared" si="8"/>
        <v>0</v>
      </c>
      <c r="CA57">
        <f t="shared" si="9"/>
        <v>0</v>
      </c>
      <c r="CB57">
        <f t="shared" si="10"/>
        <v>0</v>
      </c>
      <c r="CC57">
        <f t="shared" si="11"/>
        <v>0</v>
      </c>
      <c r="CD57">
        <f t="shared" si="12"/>
        <v>0</v>
      </c>
      <c r="CE57">
        <f t="shared" si="13"/>
        <v>0</v>
      </c>
      <c r="CF57">
        <f t="shared" si="14"/>
        <v>0</v>
      </c>
      <c r="CG57">
        <f t="shared" si="15"/>
        <v>0</v>
      </c>
      <c r="CH57">
        <f t="shared" si="16"/>
        <v>0</v>
      </c>
    </row>
    <row r="58" spans="3:86" x14ac:dyDescent="0.25">
      <c r="C58" s="2">
        <v>52</v>
      </c>
      <c r="D58" s="3" t="str">
        <f>CONCATENATE(Classe!C56," ",Classe!D56)</f>
        <v xml:space="preserve"> </v>
      </c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60"/>
      <c r="AY58" s="60"/>
      <c r="AZ58" s="60"/>
      <c r="BA58" s="60"/>
      <c r="BB58" s="60"/>
      <c r="BC58" s="60"/>
      <c r="BD58" s="60"/>
      <c r="BE58" s="60"/>
      <c r="BF58" s="60"/>
      <c r="BG58" s="60"/>
      <c r="BH58" s="60"/>
      <c r="BI58" s="60"/>
      <c r="BJ58" s="60"/>
      <c r="BK58" s="60"/>
      <c r="BL58" s="60"/>
      <c r="BM58" s="60"/>
      <c r="BN58" s="60"/>
      <c r="BO58" s="60"/>
      <c r="BP58" s="60"/>
      <c r="BQ58" s="60"/>
      <c r="BR58" s="2">
        <f t="shared" si="0"/>
        <v>0</v>
      </c>
      <c r="BS58" s="2">
        <f t="shared" si="1"/>
        <v>0</v>
      </c>
      <c r="BT58" s="2">
        <f t="shared" si="2"/>
        <v>0</v>
      </c>
      <c r="BU58" s="2">
        <f t="shared" si="3"/>
        <v>0</v>
      </c>
      <c r="BV58" s="13">
        <f t="shared" si="4"/>
        <v>0</v>
      </c>
      <c r="BW58">
        <f t="shared" si="5"/>
        <v>0</v>
      </c>
      <c r="BX58">
        <f t="shared" si="6"/>
        <v>0</v>
      </c>
      <c r="BY58" s="14">
        <f t="shared" si="7"/>
        <v>0</v>
      </c>
      <c r="BZ58">
        <f t="shared" si="8"/>
        <v>0</v>
      </c>
      <c r="CA58">
        <f t="shared" si="9"/>
        <v>0</v>
      </c>
      <c r="CB58">
        <f t="shared" si="10"/>
        <v>0</v>
      </c>
      <c r="CC58">
        <f t="shared" si="11"/>
        <v>0</v>
      </c>
      <c r="CD58">
        <f t="shared" si="12"/>
        <v>0</v>
      </c>
      <c r="CE58">
        <f t="shared" si="13"/>
        <v>0</v>
      </c>
      <c r="CF58">
        <f t="shared" si="14"/>
        <v>0</v>
      </c>
      <c r="CG58">
        <f t="shared" si="15"/>
        <v>0</v>
      </c>
      <c r="CH58">
        <f t="shared" si="16"/>
        <v>0</v>
      </c>
    </row>
    <row r="59" spans="3:86" x14ac:dyDescent="0.25">
      <c r="C59" s="2">
        <v>53</v>
      </c>
      <c r="D59" s="3" t="str">
        <f>CONCATENATE(Classe!C57," ",Classe!D57)</f>
        <v xml:space="preserve"> </v>
      </c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Y59" s="60"/>
      <c r="AZ59" s="60"/>
      <c r="BA59" s="60"/>
      <c r="BB59" s="60"/>
      <c r="BC59" s="60"/>
      <c r="BD59" s="60"/>
      <c r="BE59" s="60"/>
      <c r="BF59" s="60"/>
      <c r="BG59" s="60"/>
      <c r="BH59" s="60"/>
      <c r="BI59" s="60"/>
      <c r="BJ59" s="60"/>
      <c r="BK59" s="60"/>
      <c r="BL59" s="60"/>
      <c r="BM59" s="60"/>
      <c r="BN59" s="60"/>
      <c r="BO59" s="60"/>
      <c r="BP59" s="60"/>
      <c r="BQ59" s="60"/>
      <c r="BR59" s="2">
        <f t="shared" si="0"/>
        <v>0</v>
      </c>
      <c r="BS59" s="2">
        <f t="shared" si="1"/>
        <v>0</v>
      </c>
      <c r="BT59" s="2">
        <f t="shared" si="2"/>
        <v>0</v>
      </c>
      <c r="BU59" s="2">
        <f t="shared" si="3"/>
        <v>0</v>
      </c>
      <c r="BV59" s="13">
        <f t="shared" si="4"/>
        <v>0</v>
      </c>
      <c r="BW59">
        <f t="shared" si="5"/>
        <v>0</v>
      </c>
      <c r="BX59">
        <f t="shared" si="6"/>
        <v>0</v>
      </c>
      <c r="BY59" s="14">
        <f t="shared" si="7"/>
        <v>0</v>
      </c>
      <c r="BZ59">
        <f t="shared" si="8"/>
        <v>0</v>
      </c>
      <c r="CA59">
        <f t="shared" si="9"/>
        <v>0</v>
      </c>
      <c r="CB59">
        <f t="shared" si="10"/>
        <v>0</v>
      </c>
      <c r="CC59">
        <f t="shared" si="11"/>
        <v>0</v>
      </c>
      <c r="CD59">
        <f t="shared" si="12"/>
        <v>0</v>
      </c>
      <c r="CE59">
        <f t="shared" si="13"/>
        <v>0</v>
      </c>
      <c r="CF59">
        <f t="shared" si="14"/>
        <v>0</v>
      </c>
      <c r="CG59">
        <f t="shared" si="15"/>
        <v>0</v>
      </c>
      <c r="CH59">
        <f t="shared" si="16"/>
        <v>0</v>
      </c>
    </row>
    <row r="60" spans="3:86" x14ac:dyDescent="0.25">
      <c r="C60" s="2">
        <v>54</v>
      </c>
      <c r="D60" s="3" t="str">
        <f>CONCATENATE(Classe!C58," ",Classe!D58)</f>
        <v xml:space="preserve"> </v>
      </c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  <c r="BM60" s="60"/>
      <c r="BN60" s="60"/>
      <c r="BO60" s="60"/>
      <c r="BP60" s="60"/>
      <c r="BQ60" s="60"/>
      <c r="BR60" s="2">
        <f t="shared" si="0"/>
        <v>0</v>
      </c>
      <c r="BS60" s="2">
        <f t="shared" si="1"/>
        <v>0</v>
      </c>
      <c r="BT60" s="2">
        <f t="shared" si="2"/>
        <v>0</v>
      </c>
      <c r="BU60" s="2">
        <f t="shared" si="3"/>
        <v>0</v>
      </c>
      <c r="BV60" s="13">
        <f t="shared" si="4"/>
        <v>0</v>
      </c>
      <c r="BW60">
        <f t="shared" si="5"/>
        <v>0</v>
      </c>
      <c r="BX60">
        <f t="shared" si="6"/>
        <v>0</v>
      </c>
      <c r="BY60" s="14">
        <f t="shared" si="7"/>
        <v>0</v>
      </c>
      <c r="BZ60">
        <f t="shared" si="8"/>
        <v>0</v>
      </c>
      <c r="CA60">
        <f t="shared" si="9"/>
        <v>0</v>
      </c>
      <c r="CB60">
        <f t="shared" si="10"/>
        <v>0</v>
      </c>
      <c r="CC60">
        <f t="shared" si="11"/>
        <v>0</v>
      </c>
      <c r="CD60">
        <f t="shared" si="12"/>
        <v>0</v>
      </c>
      <c r="CE60">
        <f t="shared" si="13"/>
        <v>0</v>
      </c>
      <c r="CF60">
        <f t="shared" si="14"/>
        <v>0</v>
      </c>
      <c r="CG60">
        <f t="shared" si="15"/>
        <v>0</v>
      </c>
      <c r="CH60">
        <f t="shared" si="16"/>
        <v>0</v>
      </c>
    </row>
    <row r="61" spans="3:86" x14ac:dyDescent="0.25">
      <c r="C61" s="2">
        <v>55</v>
      </c>
      <c r="D61" s="3" t="str">
        <f>CONCATENATE(Classe!C59," ",Classe!D59)</f>
        <v xml:space="preserve"> 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  <c r="BM61" s="60"/>
      <c r="BN61" s="60"/>
      <c r="BO61" s="60"/>
      <c r="BP61" s="60"/>
      <c r="BQ61" s="60"/>
      <c r="BR61" s="2">
        <f t="shared" si="0"/>
        <v>0</v>
      </c>
      <c r="BS61" s="2">
        <f t="shared" si="1"/>
        <v>0</v>
      </c>
      <c r="BT61" s="2">
        <f t="shared" si="2"/>
        <v>0</v>
      </c>
      <c r="BU61" s="2">
        <f t="shared" si="3"/>
        <v>0</v>
      </c>
      <c r="BV61" s="13">
        <f t="shared" si="4"/>
        <v>0</v>
      </c>
      <c r="BW61">
        <f t="shared" si="5"/>
        <v>0</v>
      </c>
      <c r="BX61">
        <f t="shared" si="6"/>
        <v>0</v>
      </c>
      <c r="BY61" s="14">
        <f t="shared" si="7"/>
        <v>0</v>
      </c>
      <c r="BZ61">
        <f t="shared" si="8"/>
        <v>0</v>
      </c>
      <c r="CA61">
        <f t="shared" si="9"/>
        <v>0</v>
      </c>
      <c r="CB61">
        <f t="shared" si="10"/>
        <v>0</v>
      </c>
      <c r="CC61">
        <f t="shared" si="11"/>
        <v>0</v>
      </c>
      <c r="CD61">
        <f t="shared" si="12"/>
        <v>0</v>
      </c>
      <c r="CE61">
        <f t="shared" si="13"/>
        <v>0</v>
      </c>
      <c r="CF61">
        <f t="shared" si="14"/>
        <v>0</v>
      </c>
      <c r="CG61">
        <f t="shared" si="15"/>
        <v>0</v>
      </c>
      <c r="CH61">
        <f t="shared" si="16"/>
        <v>0</v>
      </c>
    </row>
    <row r="62" spans="3:86" x14ac:dyDescent="0.25">
      <c r="C62" s="2">
        <v>56</v>
      </c>
      <c r="D62" s="3" t="str">
        <f>CONCATENATE(Classe!C60," ",Classe!D60)</f>
        <v xml:space="preserve"> </v>
      </c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  <c r="BM62" s="60"/>
      <c r="BN62" s="60"/>
      <c r="BO62" s="60"/>
      <c r="BP62" s="60"/>
      <c r="BQ62" s="60"/>
      <c r="BR62" s="2">
        <f t="shared" si="0"/>
        <v>0</v>
      </c>
      <c r="BS62" s="2">
        <f t="shared" si="1"/>
        <v>0</v>
      </c>
      <c r="BT62" s="2">
        <f t="shared" si="2"/>
        <v>0</v>
      </c>
      <c r="BU62" s="2">
        <f t="shared" si="3"/>
        <v>0</v>
      </c>
      <c r="BV62" s="13">
        <f t="shared" si="4"/>
        <v>0</v>
      </c>
      <c r="BW62">
        <f t="shared" si="5"/>
        <v>0</v>
      </c>
      <c r="BX62">
        <f t="shared" si="6"/>
        <v>0</v>
      </c>
      <c r="BY62" s="14">
        <f t="shared" si="7"/>
        <v>0</v>
      </c>
      <c r="BZ62">
        <f t="shared" si="8"/>
        <v>0</v>
      </c>
      <c r="CA62">
        <f t="shared" si="9"/>
        <v>0</v>
      </c>
      <c r="CB62">
        <f t="shared" si="10"/>
        <v>0</v>
      </c>
      <c r="CC62">
        <f t="shared" si="11"/>
        <v>0</v>
      </c>
      <c r="CD62">
        <f t="shared" si="12"/>
        <v>0</v>
      </c>
      <c r="CE62">
        <f t="shared" si="13"/>
        <v>0</v>
      </c>
      <c r="CF62">
        <f t="shared" si="14"/>
        <v>0</v>
      </c>
      <c r="CG62">
        <f t="shared" si="15"/>
        <v>0</v>
      </c>
      <c r="CH62">
        <f t="shared" si="16"/>
        <v>0</v>
      </c>
    </row>
    <row r="63" spans="3:86" x14ac:dyDescent="0.25">
      <c r="C63" s="2">
        <v>57</v>
      </c>
      <c r="D63" s="3" t="str">
        <f>CONCATENATE(Classe!C61," ",Classe!D61)</f>
        <v xml:space="preserve"> </v>
      </c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  <c r="BM63" s="60"/>
      <c r="BN63" s="60"/>
      <c r="BO63" s="60"/>
      <c r="BP63" s="60"/>
      <c r="BQ63" s="60"/>
      <c r="BR63" s="2">
        <f t="shared" si="0"/>
        <v>0</v>
      </c>
      <c r="BS63" s="2">
        <f t="shared" si="1"/>
        <v>0</v>
      </c>
      <c r="BT63" s="2">
        <f t="shared" si="2"/>
        <v>0</v>
      </c>
      <c r="BU63" s="2">
        <f t="shared" si="3"/>
        <v>0</v>
      </c>
      <c r="BV63" s="13">
        <f t="shared" si="4"/>
        <v>0</v>
      </c>
      <c r="BW63">
        <f t="shared" si="5"/>
        <v>0</v>
      </c>
      <c r="BX63">
        <f t="shared" si="6"/>
        <v>0</v>
      </c>
      <c r="BY63" s="14">
        <f t="shared" si="7"/>
        <v>0</v>
      </c>
      <c r="BZ63">
        <f t="shared" si="8"/>
        <v>0</v>
      </c>
      <c r="CA63">
        <f t="shared" si="9"/>
        <v>0</v>
      </c>
      <c r="CB63">
        <f t="shared" si="10"/>
        <v>0</v>
      </c>
      <c r="CC63">
        <f t="shared" si="11"/>
        <v>0</v>
      </c>
      <c r="CD63">
        <f t="shared" si="12"/>
        <v>0</v>
      </c>
      <c r="CE63">
        <f t="shared" si="13"/>
        <v>0</v>
      </c>
      <c r="CF63">
        <f t="shared" si="14"/>
        <v>0</v>
      </c>
      <c r="CG63">
        <f t="shared" si="15"/>
        <v>0</v>
      </c>
      <c r="CH63">
        <f t="shared" si="16"/>
        <v>0</v>
      </c>
    </row>
    <row r="64" spans="3:86" x14ac:dyDescent="0.25">
      <c r="C64" s="2">
        <v>58</v>
      </c>
      <c r="D64" s="3" t="str">
        <f>CONCATENATE(Classe!C62," ",Classe!D62)</f>
        <v xml:space="preserve"> </v>
      </c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  <c r="BM64" s="60"/>
      <c r="BN64" s="60"/>
      <c r="BO64" s="60"/>
      <c r="BP64" s="60"/>
      <c r="BQ64" s="60"/>
      <c r="BR64" s="2">
        <f t="shared" si="0"/>
        <v>0</v>
      </c>
      <c r="BS64" s="2">
        <f t="shared" si="1"/>
        <v>0</v>
      </c>
      <c r="BT64" s="2">
        <f t="shared" si="2"/>
        <v>0</v>
      </c>
      <c r="BU64" s="2">
        <f t="shared" si="3"/>
        <v>0</v>
      </c>
      <c r="BV64" s="13">
        <f t="shared" si="4"/>
        <v>0</v>
      </c>
      <c r="BW64">
        <f t="shared" si="5"/>
        <v>0</v>
      </c>
      <c r="BX64">
        <f t="shared" si="6"/>
        <v>0</v>
      </c>
      <c r="BY64" s="14">
        <f t="shared" si="7"/>
        <v>0</v>
      </c>
      <c r="BZ64">
        <f t="shared" si="8"/>
        <v>0</v>
      </c>
      <c r="CA64">
        <f t="shared" si="9"/>
        <v>0</v>
      </c>
      <c r="CB64">
        <f t="shared" si="10"/>
        <v>0</v>
      </c>
      <c r="CC64">
        <f t="shared" si="11"/>
        <v>0</v>
      </c>
      <c r="CD64">
        <f t="shared" si="12"/>
        <v>0</v>
      </c>
      <c r="CE64">
        <f t="shared" si="13"/>
        <v>0</v>
      </c>
      <c r="CF64">
        <f t="shared" si="14"/>
        <v>0</v>
      </c>
      <c r="CG64">
        <f t="shared" si="15"/>
        <v>0</v>
      </c>
      <c r="CH64">
        <f t="shared" si="16"/>
        <v>0</v>
      </c>
    </row>
    <row r="65" spans="2:86" x14ac:dyDescent="0.25">
      <c r="C65" s="2">
        <v>59</v>
      </c>
      <c r="D65" s="3" t="str">
        <f>CONCATENATE(Classe!C63," ",Classe!D63)</f>
        <v xml:space="preserve"> </v>
      </c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  <c r="BL65" s="60"/>
      <c r="BM65" s="60"/>
      <c r="BN65" s="60"/>
      <c r="BO65" s="60"/>
      <c r="BP65" s="60"/>
      <c r="BQ65" s="60"/>
      <c r="BR65" s="2">
        <f t="shared" si="0"/>
        <v>0</v>
      </c>
      <c r="BS65" s="2">
        <f t="shared" si="1"/>
        <v>0</v>
      </c>
      <c r="BT65" s="2">
        <f t="shared" si="2"/>
        <v>0</v>
      </c>
      <c r="BU65" s="2">
        <f t="shared" si="3"/>
        <v>0</v>
      </c>
      <c r="BV65" s="13">
        <f t="shared" si="4"/>
        <v>0</v>
      </c>
      <c r="BW65">
        <f t="shared" si="5"/>
        <v>0</v>
      </c>
      <c r="BX65">
        <f t="shared" si="6"/>
        <v>0</v>
      </c>
      <c r="BY65" s="14">
        <f t="shared" si="7"/>
        <v>0</v>
      </c>
      <c r="BZ65">
        <f t="shared" si="8"/>
        <v>0</v>
      </c>
      <c r="CA65">
        <f t="shared" si="9"/>
        <v>0</v>
      </c>
      <c r="CB65">
        <f t="shared" si="10"/>
        <v>0</v>
      </c>
      <c r="CC65">
        <f t="shared" si="11"/>
        <v>0</v>
      </c>
      <c r="CD65">
        <f t="shared" si="12"/>
        <v>0</v>
      </c>
      <c r="CE65">
        <f t="shared" si="13"/>
        <v>0</v>
      </c>
      <c r="CF65">
        <f t="shared" si="14"/>
        <v>0</v>
      </c>
      <c r="CG65">
        <f t="shared" si="15"/>
        <v>0</v>
      </c>
      <c r="CH65">
        <f t="shared" si="16"/>
        <v>0</v>
      </c>
    </row>
    <row r="66" spans="2:86" x14ac:dyDescent="0.25">
      <c r="C66" s="2">
        <v>60</v>
      </c>
      <c r="D66" s="3" t="str">
        <f>CONCATENATE(Classe!C64," ",Classe!D64)</f>
        <v xml:space="preserve"> </v>
      </c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  <c r="BL66" s="60"/>
      <c r="BM66" s="60"/>
      <c r="BN66" s="60"/>
      <c r="BO66" s="60"/>
      <c r="BP66" s="60"/>
      <c r="BQ66" s="60"/>
      <c r="BR66" s="2">
        <f t="shared" si="0"/>
        <v>0</v>
      </c>
      <c r="BS66" s="2">
        <f t="shared" si="1"/>
        <v>0</v>
      </c>
      <c r="BT66" s="2">
        <f t="shared" si="2"/>
        <v>0</v>
      </c>
      <c r="BU66" s="2">
        <f t="shared" si="3"/>
        <v>0</v>
      </c>
      <c r="BV66" s="13">
        <f t="shared" si="4"/>
        <v>0</v>
      </c>
      <c r="BW66">
        <f t="shared" si="5"/>
        <v>0</v>
      </c>
      <c r="BX66">
        <f t="shared" si="6"/>
        <v>0</v>
      </c>
      <c r="BY66" s="14">
        <f t="shared" si="7"/>
        <v>0</v>
      </c>
      <c r="BZ66">
        <f t="shared" si="8"/>
        <v>0</v>
      </c>
      <c r="CA66">
        <f t="shared" si="9"/>
        <v>0</v>
      </c>
      <c r="CB66">
        <f t="shared" si="10"/>
        <v>0</v>
      </c>
      <c r="CC66">
        <f t="shared" si="11"/>
        <v>0</v>
      </c>
      <c r="CD66">
        <f t="shared" si="12"/>
        <v>0</v>
      </c>
      <c r="CE66">
        <f t="shared" si="13"/>
        <v>0</v>
      </c>
      <c r="CF66">
        <f t="shared" si="14"/>
        <v>0</v>
      </c>
      <c r="CG66">
        <f t="shared" si="15"/>
        <v>0</v>
      </c>
      <c r="CH66">
        <f t="shared" si="16"/>
        <v>0</v>
      </c>
    </row>
    <row r="67" spans="2:86" ht="15" customHeight="1" x14ac:dyDescent="0.25">
      <c r="C67" s="114" t="s">
        <v>13</v>
      </c>
      <c r="D67" s="7">
        <v>1</v>
      </c>
      <c r="E67" s="15">
        <f t="shared" ref="E67:AJ67" si="17">COUNTIF(E7:E66,"1")</f>
        <v>0</v>
      </c>
      <c r="F67" s="15">
        <f t="shared" si="17"/>
        <v>0</v>
      </c>
      <c r="G67" s="15">
        <f t="shared" si="17"/>
        <v>0</v>
      </c>
      <c r="H67" s="15">
        <f t="shared" si="17"/>
        <v>0</v>
      </c>
      <c r="I67" s="15">
        <f t="shared" si="17"/>
        <v>0</v>
      </c>
      <c r="J67" s="15">
        <f t="shared" si="17"/>
        <v>0</v>
      </c>
      <c r="K67" s="15">
        <f t="shared" si="17"/>
        <v>0</v>
      </c>
      <c r="L67" s="15">
        <f t="shared" si="17"/>
        <v>0</v>
      </c>
      <c r="M67" s="15">
        <f t="shared" si="17"/>
        <v>0</v>
      </c>
      <c r="N67" s="15">
        <f t="shared" si="17"/>
        <v>0</v>
      </c>
      <c r="O67" s="15">
        <f t="shared" si="17"/>
        <v>0</v>
      </c>
      <c r="P67" s="15">
        <f t="shared" si="17"/>
        <v>0</v>
      </c>
      <c r="Q67" s="15">
        <f t="shared" si="17"/>
        <v>0</v>
      </c>
      <c r="R67" s="15">
        <f t="shared" si="17"/>
        <v>0</v>
      </c>
      <c r="S67" s="15">
        <f t="shared" si="17"/>
        <v>0</v>
      </c>
      <c r="T67" s="15">
        <f t="shared" si="17"/>
        <v>0</v>
      </c>
      <c r="U67" s="15">
        <f t="shared" si="17"/>
        <v>0</v>
      </c>
      <c r="V67" s="15">
        <f t="shared" si="17"/>
        <v>0</v>
      </c>
      <c r="W67" s="15">
        <f t="shared" si="17"/>
        <v>0</v>
      </c>
      <c r="X67" s="15">
        <f t="shared" si="17"/>
        <v>0</v>
      </c>
      <c r="Y67" s="15">
        <f t="shared" si="17"/>
        <v>0</v>
      </c>
      <c r="Z67" s="15">
        <f t="shared" si="17"/>
        <v>0</v>
      </c>
      <c r="AA67" s="15">
        <f t="shared" si="17"/>
        <v>0</v>
      </c>
      <c r="AB67" s="15">
        <f t="shared" si="17"/>
        <v>0</v>
      </c>
      <c r="AC67" s="15">
        <f t="shared" si="17"/>
        <v>0</v>
      </c>
      <c r="AD67" s="15">
        <f t="shared" si="17"/>
        <v>0</v>
      </c>
      <c r="AE67" s="15">
        <f t="shared" si="17"/>
        <v>0</v>
      </c>
      <c r="AF67" s="15">
        <f t="shared" si="17"/>
        <v>0</v>
      </c>
      <c r="AG67" s="15">
        <f t="shared" si="17"/>
        <v>0</v>
      </c>
      <c r="AH67" s="15">
        <f t="shared" si="17"/>
        <v>0</v>
      </c>
      <c r="AI67" s="15">
        <f t="shared" si="17"/>
        <v>0</v>
      </c>
      <c r="AJ67" s="15">
        <f t="shared" si="17"/>
        <v>0</v>
      </c>
      <c r="AK67" s="15">
        <f t="shared" ref="AK67:BF67" si="18">COUNTIF(AK7:AK66,"1")</f>
        <v>0</v>
      </c>
      <c r="AL67" s="15">
        <f t="shared" si="18"/>
        <v>0</v>
      </c>
      <c r="AM67" s="15">
        <f t="shared" si="18"/>
        <v>0</v>
      </c>
      <c r="AN67" s="15">
        <f t="shared" si="18"/>
        <v>0</v>
      </c>
      <c r="AO67" s="15">
        <f t="shared" si="18"/>
        <v>0</v>
      </c>
      <c r="AP67" s="15">
        <f t="shared" si="18"/>
        <v>0</v>
      </c>
      <c r="AQ67" s="15">
        <f t="shared" si="18"/>
        <v>0</v>
      </c>
      <c r="AR67" s="15">
        <f t="shared" si="18"/>
        <v>0</v>
      </c>
      <c r="AS67" s="15">
        <f t="shared" si="18"/>
        <v>0</v>
      </c>
      <c r="AT67" s="15">
        <f t="shared" si="18"/>
        <v>0</v>
      </c>
      <c r="AU67" s="15">
        <f t="shared" si="18"/>
        <v>0</v>
      </c>
      <c r="AV67" s="15">
        <f t="shared" si="18"/>
        <v>0</v>
      </c>
      <c r="AW67" s="15">
        <f t="shared" si="18"/>
        <v>0</v>
      </c>
      <c r="AX67" s="15">
        <f t="shared" si="18"/>
        <v>0</v>
      </c>
      <c r="AY67" s="15">
        <f t="shared" si="18"/>
        <v>0</v>
      </c>
      <c r="AZ67" s="15">
        <f t="shared" si="18"/>
        <v>0</v>
      </c>
      <c r="BA67" s="15">
        <f t="shared" si="18"/>
        <v>0</v>
      </c>
      <c r="BB67" s="15">
        <f t="shared" si="18"/>
        <v>0</v>
      </c>
      <c r="BC67" s="15">
        <f t="shared" si="18"/>
        <v>0</v>
      </c>
      <c r="BD67" s="15">
        <f t="shared" si="18"/>
        <v>0</v>
      </c>
      <c r="BE67" s="15">
        <f t="shared" si="18"/>
        <v>0</v>
      </c>
      <c r="BF67" s="15">
        <f t="shared" si="18"/>
        <v>0</v>
      </c>
      <c r="BG67" s="15">
        <f t="shared" ref="BG67:BQ67" si="19">COUNTIF(BG7:BG66,"1")</f>
        <v>0</v>
      </c>
      <c r="BH67" s="15">
        <f t="shared" si="19"/>
        <v>0</v>
      </c>
      <c r="BI67" s="15">
        <f t="shared" si="19"/>
        <v>0</v>
      </c>
      <c r="BJ67" s="15">
        <f t="shared" si="19"/>
        <v>0</v>
      </c>
      <c r="BK67" s="15">
        <f t="shared" si="19"/>
        <v>0</v>
      </c>
      <c r="BL67" s="15">
        <f t="shared" si="19"/>
        <v>0</v>
      </c>
      <c r="BM67" s="15">
        <f t="shared" si="19"/>
        <v>0</v>
      </c>
      <c r="BN67" s="15">
        <f t="shared" si="19"/>
        <v>0</v>
      </c>
      <c r="BO67" s="15">
        <f t="shared" si="19"/>
        <v>0</v>
      </c>
      <c r="BP67" s="15">
        <f t="shared" si="19"/>
        <v>0</v>
      </c>
      <c r="BQ67" s="15">
        <f t="shared" si="19"/>
        <v>0</v>
      </c>
    </row>
    <row r="68" spans="2:86" s="5" customFormat="1" x14ac:dyDescent="0.25">
      <c r="B68"/>
      <c r="C68" s="114"/>
      <c r="D68" s="11">
        <v>9</v>
      </c>
      <c r="E68" s="3">
        <f t="shared" ref="E68:AJ68" si="20">COUNTIF(E7:E66,"9")</f>
        <v>0</v>
      </c>
      <c r="F68" s="3">
        <f t="shared" si="20"/>
        <v>0</v>
      </c>
      <c r="G68" s="3">
        <f t="shared" si="20"/>
        <v>0</v>
      </c>
      <c r="H68" s="3">
        <f t="shared" si="20"/>
        <v>0</v>
      </c>
      <c r="I68" s="3">
        <f t="shared" si="20"/>
        <v>0</v>
      </c>
      <c r="J68" s="3">
        <f t="shared" si="20"/>
        <v>0</v>
      </c>
      <c r="K68" s="3">
        <f t="shared" si="20"/>
        <v>0</v>
      </c>
      <c r="L68" s="3">
        <f t="shared" si="20"/>
        <v>0</v>
      </c>
      <c r="M68" s="3">
        <f t="shared" si="20"/>
        <v>0</v>
      </c>
      <c r="N68" s="3">
        <f t="shared" si="20"/>
        <v>0</v>
      </c>
      <c r="O68" s="3">
        <f t="shared" si="20"/>
        <v>0</v>
      </c>
      <c r="P68" s="3">
        <f t="shared" si="20"/>
        <v>0</v>
      </c>
      <c r="Q68" s="3">
        <f t="shared" si="20"/>
        <v>0</v>
      </c>
      <c r="R68" s="3">
        <f t="shared" si="20"/>
        <v>0</v>
      </c>
      <c r="S68" s="3">
        <f t="shared" si="20"/>
        <v>0</v>
      </c>
      <c r="T68" s="3">
        <f t="shared" si="20"/>
        <v>0</v>
      </c>
      <c r="U68" s="3">
        <f t="shared" si="20"/>
        <v>0</v>
      </c>
      <c r="V68" s="3">
        <f t="shared" si="20"/>
        <v>0</v>
      </c>
      <c r="W68" s="3">
        <f t="shared" si="20"/>
        <v>0</v>
      </c>
      <c r="X68" s="3">
        <f t="shared" si="20"/>
        <v>0</v>
      </c>
      <c r="Y68" s="3">
        <f t="shared" si="20"/>
        <v>0</v>
      </c>
      <c r="Z68" s="3">
        <f t="shared" si="20"/>
        <v>0</v>
      </c>
      <c r="AA68" s="3">
        <f t="shared" si="20"/>
        <v>0</v>
      </c>
      <c r="AB68" s="3">
        <f t="shared" si="20"/>
        <v>0</v>
      </c>
      <c r="AC68" s="3">
        <f t="shared" si="20"/>
        <v>0</v>
      </c>
      <c r="AD68" s="3">
        <f t="shared" si="20"/>
        <v>0</v>
      </c>
      <c r="AE68" s="3">
        <f t="shared" si="20"/>
        <v>0</v>
      </c>
      <c r="AF68" s="3">
        <f t="shared" si="20"/>
        <v>0</v>
      </c>
      <c r="AG68" s="3">
        <f t="shared" si="20"/>
        <v>0</v>
      </c>
      <c r="AH68" s="3">
        <f t="shared" si="20"/>
        <v>0</v>
      </c>
      <c r="AI68" s="3">
        <f t="shared" si="20"/>
        <v>0</v>
      </c>
      <c r="AJ68" s="3">
        <f t="shared" si="20"/>
        <v>0</v>
      </c>
      <c r="AK68" s="3">
        <f t="shared" ref="AK68:BF68" si="21">COUNTIF(AK7:AK66,"9")</f>
        <v>0</v>
      </c>
      <c r="AL68" s="3">
        <f t="shared" si="21"/>
        <v>0</v>
      </c>
      <c r="AM68" s="3">
        <f t="shared" si="21"/>
        <v>0</v>
      </c>
      <c r="AN68" s="3">
        <f t="shared" si="21"/>
        <v>0</v>
      </c>
      <c r="AO68" s="3">
        <f t="shared" si="21"/>
        <v>0</v>
      </c>
      <c r="AP68" s="3">
        <f t="shared" si="21"/>
        <v>0</v>
      </c>
      <c r="AQ68" s="3">
        <f t="shared" si="21"/>
        <v>0</v>
      </c>
      <c r="AR68" s="3">
        <f t="shared" si="21"/>
        <v>0</v>
      </c>
      <c r="AS68" s="3">
        <f t="shared" si="21"/>
        <v>0</v>
      </c>
      <c r="AT68" s="3">
        <f t="shared" si="21"/>
        <v>0</v>
      </c>
      <c r="AU68" s="3">
        <f t="shared" si="21"/>
        <v>0</v>
      </c>
      <c r="AV68" s="3">
        <f t="shared" si="21"/>
        <v>0</v>
      </c>
      <c r="AW68" s="3">
        <f t="shared" si="21"/>
        <v>0</v>
      </c>
      <c r="AX68" s="3">
        <f t="shared" si="21"/>
        <v>0</v>
      </c>
      <c r="AY68" s="3">
        <f t="shared" si="21"/>
        <v>0</v>
      </c>
      <c r="AZ68" s="3">
        <f t="shared" si="21"/>
        <v>0</v>
      </c>
      <c r="BA68" s="3">
        <f t="shared" si="21"/>
        <v>0</v>
      </c>
      <c r="BB68" s="3">
        <f t="shared" si="21"/>
        <v>0</v>
      </c>
      <c r="BC68" s="3">
        <f t="shared" si="21"/>
        <v>0</v>
      </c>
      <c r="BD68" s="3">
        <f t="shared" si="21"/>
        <v>0</v>
      </c>
      <c r="BE68" s="3">
        <f t="shared" si="21"/>
        <v>0</v>
      </c>
      <c r="BF68" s="3">
        <f t="shared" si="21"/>
        <v>0</v>
      </c>
      <c r="BG68" s="3">
        <f t="shared" ref="BG68:BQ68" si="22">COUNTIF(BG7:BG66,"9")</f>
        <v>0</v>
      </c>
      <c r="BH68" s="3">
        <f t="shared" si="22"/>
        <v>0</v>
      </c>
      <c r="BI68" s="3">
        <f t="shared" si="22"/>
        <v>0</v>
      </c>
      <c r="BJ68" s="3">
        <f t="shared" si="22"/>
        <v>0</v>
      </c>
      <c r="BK68" s="3">
        <f t="shared" si="22"/>
        <v>0</v>
      </c>
      <c r="BL68" s="3">
        <f t="shared" si="22"/>
        <v>0</v>
      </c>
      <c r="BM68" s="3">
        <f t="shared" si="22"/>
        <v>0</v>
      </c>
      <c r="BN68" s="3">
        <f t="shared" si="22"/>
        <v>0</v>
      </c>
      <c r="BO68" s="3">
        <f t="shared" si="22"/>
        <v>0</v>
      </c>
      <c r="BP68" s="3">
        <f t="shared" si="22"/>
        <v>0</v>
      </c>
      <c r="BQ68" s="3">
        <f t="shared" si="22"/>
        <v>0</v>
      </c>
      <c r="BW68"/>
      <c r="BX68"/>
      <c r="BY68"/>
      <c r="BZ68"/>
      <c r="CA68"/>
      <c r="CB68"/>
      <c r="CC68"/>
      <c r="CD68"/>
      <c r="CE68"/>
      <c r="CF68"/>
      <c r="CG68"/>
      <c r="CH68"/>
    </row>
    <row r="69" spans="2:86" s="5" customFormat="1" x14ac:dyDescent="0.25">
      <c r="B69"/>
      <c r="C69" s="114"/>
      <c r="D69" s="11">
        <v>0</v>
      </c>
      <c r="E69" s="3">
        <f t="shared" ref="E69:AJ69" si="23">COUNTIF(E7:E66,"0")</f>
        <v>0</v>
      </c>
      <c r="F69" s="3">
        <f t="shared" si="23"/>
        <v>0</v>
      </c>
      <c r="G69" s="3">
        <f t="shared" si="23"/>
        <v>0</v>
      </c>
      <c r="H69" s="3">
        <f t="shared" si="23"/>
        <v>0</v>
      </c>
      <c r="I69" s="3">
        <f t="shared" si="23"/>
        <v>0</v>
      </c>
      <c r="J69" s="3">
        <f t="shared" si="23"/>
        <v>0</v>
      </c>
      <c r="K69" s="3">
        <f t="shared" si="23"/>
        <v>0</v>
      </c>
      <c r="L69" s="3">
        <f t="shared" si="23"/>
        <v>0</v>
      </c>
      <c r="M69" s="3">
        <f t="shared" si="23"/>
        <v>0</v>
      </c>
      <c r="N69" s="3">
        <f t="shared" si="23"/>
        <v>0</v>
      </c>
      <c r="O69" s="3">
        <f t="shared" si="23"/>
        <v>0</v>
      </c>
      <c r="P69" s="3">
        <f t="shared" si="23"/>
        <v>0</v>
      </c>
      <c r="Q69" s="3">
        <f t="shared" si="23"/>
        <v>0</v>
      </c>
      <c r="R69" s="3">
        <f t="shared" si="23"/>
        <v>0</v>
      </c>
      <c r="S69" s="3">
        <f t="shared" si="23"/>
        <v>0</v>
      </c>
      <c r="T69" s="3">
        <f t="shared" si="23"/>
        <v>0</v>
      </c>
      <c r="U69" s="3">
        <f t="shared" si="23"/>
        <v>0</v>
      </c>
      <c r="V69" s="3">
        <f t="shared" si="23"/>
        <v>0</v>
      </c>
      <c r="W69" s="3">
        <f t="shared" si="23"/>
        <v>0</v>
      </c>
      <c r="X69" s="3">
        <f t="shared" si="23"/>
        <v>0</v>
      </c>
      <c r="Y69" s="3">
        <f t="shared" si="23"/>
        <v>0</v>
      </c>
      <c r="Z69" s="3">
        <f t="shared" si="23"/>
        <v>0</v>
      </c>
      <c r="AA69" s="3">
        <f t="shared" si="23"/>
        <v>0</v>
      </c>
      <c r="AB69" s="3">
        <f t="shared" si="23"/>
        <v>0</v>
      </c>
      <c r="AC69" s="3">
        <f t="shared" si="23"/>
        <v>0</v>
      </c>
      <c r="AD69" s="3">
        <f t="shared" si="23"/>
        <v>0</v>
      </c>
      <c r="AE69" s="3">
        <f t="shared" si="23"/>
        <v>0</v>
      </c>
      <c r="AF69" s="3">
        <f t="shared" si="23"/>
        <v>0</v>
      </c>
      <c r="AG69" s="3">
        <f t="shared" si="23"/>
        <v>0</v>
      </c>
      <c r="AH69" s="3">
        <f t="shared" si="23"/>
        <v>0</v>
      </c>
      <c r="AI69" s="3">
        <f t="shared" si="23"/>
        <v>0</v>
      </c>
      <c r="AJ69" s="3">
        <f t="shared" si="23"/>
        <v>0</v>
      </c>
      <c r="AK69" s="3">
        <f t="shared" ref="AK69:BF69" si="24">COUNTIF(AK7:AK66,"0")</f>
        <v>0</v>
      </c>
      <c r="AL69" s="3">
        <f t="shared" si="24"/>
        <v>0</v>
      </c>
      <c r="AM69" s="3">
        <f t="shared" si="24"/>
        <v>0</v>
      </c>
      <c r="AN69" s="3">
        <f t="shared" si="24"/>
        <v>0</v>
      </c>
      <c r="AO69" s="3">
        <f t="shared" si="24"/>
        <v>0</v>
      </c>
      <c r="AP69" s="3">
        <f t="shared" si="24"/>
        <v>0</v>
      </c>
      <c r="AQ69" s="3">
        <f t="shared" si="24"/>
        <v>0</v>
      </c>
      <c r="AR69" s="3">
        <f t="shared" si="24"/>
        <v>0</v>
      </c>
      <c r="AS69" s="3">
        <f t="shared" si="24"/>
        <v>0</v>
      </c>
      <c r="AT69" s="3">
        <f t="shared" si="24"/>
        <v>0</v>
      </c>
      <c r="AU69" s="3">
        <f t="shared" si="24"/>
        <v>0</v>
      </c>
      <c r="AV69" s="3">
        <f t="shared" si="24"/>
        <v>0</v>
      </c>
      <c r="AW69" s="3">
        <f t="shared" si="24"/>
        <v>0</v>
      </c>
      <c r="AX69" s="3">
        <f t="shared" si="24"/>
        <v>0</v>
      </c>
      <c r="AY69" s="3">
        <f t="shared" si="24"/>
        <v>0</v>
      </c>
      <c r="AZ69" s="3">
        <f t="shared" si="24"/>
        <v>0</v>
      </c>
      <c r="BA69" s="3">
        <f t="shared" si="24"/>
        <v>0</v>
      </c>
      <c r="BB69" s="3">
        <f t="shared" si="24"/>
        <v>0</v>
      </c>
      <c r="BC69" s="3">
        <f t="shared" si="24"/>
        <v>0</v>
      </c>
      <c r="BD69" s="3">
        <f t="shared" si="24"/>
        <v>0</v>
      </c>
      <c r="BE69" s="3">
        <f t="shared" si="24"/>
        <v>0</v>
      </c>
      <c r="BF69" s="3">
        <f t="shared" si="24"/>
        <v>0</v>
      </c>
      <c r="BG69" s="3">
        <f t="shared" ref="BG69:BQ69" si="25">COUNTIF(BG7:BG66,"0")</f>
        <v>0</v>
      </c>
      <c r="BH69" s="3">
        <f t="shared" si="25"/>
        <v>0</v>
      </c>
      <c r="BI69" s="3">
        <f t="shared" si="25"/>
        <v>0</v>
      </c>
      <c r="BJ69" s="3">
        <f t="shared" si="25"/>
        <v>0</v>
      </c>
      <c r="BK69" s="3">
        <f t="shared" si="25"/>
        <v>0</v>
      </c>
      <c r="BL69" s="3">
        <f t="shared" si="25"/>
        <v>0</v>
      </c>
      <c r="BM69" s="3">
        <f t="shared" si="25"/>
        <v>0</v>
      </c>
      <c r="BN69" s="3">
        <f t="shared" si="25"/>
        <v>0</v>
      </c>
      <c r="BO69" s="3">
        <f t="shared" si="25"/>
        <v>0</v>
      </c>
      <c r="BP69" s="3">
        <f t="shared" si="25"/>
        <v>0</v>
      </c>
      <c r="BQ69" s="3">
        <f t="shared" si="25"/>
        <v>0</v>
      </c>
      <c r="BW69"/>
      <c r="BX69"/>
      <c r="BY69"/>
      <c r="BZ69"/>
      <c r="CA69"/>
      <c r="CB69"/>
      <c r="CC69"/>
      <c r="CD69"/>
      <c r="CE69"/>
      <c r="CF69"/>
      <c r="CG69"/>
      <c r="CH69"/>
    </row>
    <row r="70" spans="2:86" s="5" customFormat="1" x14ac:dyDescent="0.25">
      <c r="B70"/>
      <c r="C70" s="114"/>
      <c r="D70" s="11" t="s">
        <v>6</v>
      </c>
      <c r="E70" s="3">
        <f t="shared" ref="E70:AJ70" si="26">COUNTIF(E7:E66,"ABS")</f>
        <v>0</v>
      </c>
      <c r="F70" s="3">
        <f t="shared" si="26"/>
        <v>0</v>
      </c>
      <c r="G70" s="3">
        <f t="shared" si="26"/>
        <v>0</v>
      </c>
      <c r="H70" s="3">
        <f t="shared" si="26"/>
        <v>0</v>
      </c>
      <c r="I70" s="3">
        <f t="shared" si="26"/>
        <v>0</v>
      </c>
      <c r="J70" s="3">
        <f t="shared" si="26"/>
        <v>0</v>
      </c>
      <c r="K70" s="3">
        <f t="shared" si="26"/>
        <v>0</v>
      </c>
      <c r="L70" s="3">
        <f t="shared" si="26"/>
        <v>0</v>
      </c>
      <c r="M70" s="3">
        <f t="shared" si="26"/>
        <v>0</v>
      </c>
      <c r="N70" s="3">
        <f t="shared" si="26"/>
        <v>0</v>
      </c>
      <c r="O70" s="3">
        <f t="shared" si="26"/>
        <v>0</v>
      </c>
      <c r="P70" s="3">
        <f t="shared" si="26"/>
        <v>0</v>
      </c>
      <c r="Q70" s="3">
        <f t="shared" si="26"/>
        <v>0</v>
      </c>
      <c r="R70" s="3">
        <f t="shared" si="26"/>
        <v>0</v>
      </c>
      <c r="S70" s="3">
        <f t="shared" si="26"/>
        <v>0</v>
      </c>
      <c r="T70" s="3">
        <f t="shared" si="26"/>
        <v>0</v>
      </c>
      <c r="U70" s="3">
        <f t="shared" si="26"/>
        <v>0</v>
      </c>
      <c r="V70" s="3">
        <f t="shared" si="26"/>
        <v>0</v>
      </c>
      <c r="W70" s="3">
        <f t="shared" si="26"/>
        <v>0</v>
      </c>
      <c r="X70" s="3">
        <f t="shared" si="26"/>
        <v>0</v>
      </c>
      <c r="Y70" s="3">
        <f t="shared" si="26"/>
        <v>0</v>
      </c>
      <c r="Z70" s="3">
        <f t="shared" si="26"/>
        <v>0</v>
      </c>
      <c r="AA70" s="3">
        <f t="shared" si="26"/>
        <v>0</v>
      </c>
      <c r="AB70" s="3">
        <f t="shared" si="26"/>
        <v>0</v>
      </c>
      <c r="AC70" s="3">
        <f t="shared" si="26"/>
        <v>0</v>
      </c>
      <c r="AD70" s="3">
        <f t="shared" si="26"/>
        <v>0</v>
      </c>
      <c r="AE70" s="3">
        <f t="shared" si="26"/>
        <v>0</v>
      </c>
      <c r="AF70" s="3">
        <f t="shared" si="26"/>
        <v>0</v>
      </c>
      <c r="AG70" s="3">
        <f t="shared" si="26"/>
        <v>0</v>
      </c>
      <c r="AH70" s="3">
        <f t="shared" si="26"/>
        <v>0</v>
      </c>
      <c r="AI70" s="3">
        <f t="shared" si="26"/>
        <v>0</v>
      </c>
      <c r="AJ70" s="3">
        <f t="shared" si="26"/>
        <v>0</v>
      </c>
      <c r="AK70" s="3">
        <f t="shared" ref="AK70:BF70" si="27">COUNTIF(AK7:AK66,"ABS")</f>
        <v>0</v>
      </c>
      <c r="AL70" s="3">
        <f t="shared" si="27"/>
        <v>0</v>
      </c>
      <c r="AM70" s="3">
        <f t="shared" si="27"/>
        <v>0</v>
      </c>
      <c r="AN70" s="3">
        <f t="shared" si="27"/>
        <v>0</v>
      </c>
      <c r="AO70" s="3">
        <f t="shared" si="27"/>
        <v>0</v>
      </c>
      <c r="AP70" s="3">
        <f t="shared" si="27"/>
        <v>0</v>
      </c>
      <c r="AQ70" s="3">
        <f t="shared" si="27"/>
        <v>0</v>
      </c>
      <c r="AR70" s="3">
        <f t="shared" si="27"/>
        <v>0</v>
      </c>
      <c r="AS70" s="3">
        <f t="shared" si="27"/>
        <v>0</v>
      </c>
      <c r="AT70" s="3">
        <f t="shared" si="27"/>
        <v>0</v>
      </c>
      <c r="AU70" s="3">
        <f t="shared" si="27"/>
        <v>0</v>
      </c>
      <c r="AV70" s="3">
        <f t="shared" si="27"/>
        <v>0</v>
      </c>
      <c r="AW70" s="3">
        <f t="shared" si="27"/>
        <v>0</v>
      </c>
      <c r="AX70" s="3">
        <f t="shared" si="27"/>
        <v>0</v>
      </c>
      <c r="AY70" s="3">
        <f t="shared" si="27"/>
        <v>0</v>
      </c>
      <c r="AZ70" s="3">
        <f t="shared" si="27"/>
        <v>0</v>
      </c>
      <c r="BA70" s="3">
        <f t="shared" si="27"/>
        <v>0</v>
      </c>
      <c r="BB70" s="3">
        <f t="shared" si="27"/>
        <v>0</v>
      </c>
      <c r="BC70" s="3">
        <f t="shared" si="27"/>
        <v>0</v>
      </c>
      <c r="BD70" s="3">
        <f t="shared" si="27"/>
        <v>0</v>
      </c>
      <c r="BE70" s="3">
        <f t="shared" si="27"/>
        <v>0</v>
      </c>
      <c r="BF70" s="3">
        <f t="shared" si="27"/>
        <v>0</v>
      </c>
      <c r="BG70" s="3">
        <f t="shared" ref="BG70:BQ70" si="28">COUNTIF(BG7:BG66,"ABS")</f>
        <v>0</v>
      </c>
      <c r="BH70" s="3">
        <f t="shared" si="28"/>
        <v>0</v>
      </c>
      <c r="BI70" s="3">
        <f t="shared" si="28"/>
        <v>0</v>
      </c>
      <c r="BJ70" s="3">
        <f t="shared" si="28"/>
        <v>0</v>
      </c>
      <c r="BK70" s="3">
        <f t="shared" si="28"/>
        <v>0</v>
      </c>
      <c r="BL70" s="3">
        <f t="shared" si="28"/>
        <v>0</v>
      </c>
      <c r="BM70" s="3">
        <f t="shared" si="28"/>
        <v>0</v>
      </c>
      <c r="BN70" s="3">
        <f t="shared" si="28"/>
        <v>0</v>
      </c>
      <c r="BO70" s="3">
        <f t="shared" si="28"/>
        <v>0</v>
      </c>
      <c r="BP70" s="3">
        <f t="shared" si="28"/>
        <v>0</v>
      </c>
      <c r="BQ70" s="3">
        <f t="shared" si="28"/>
        <v>0</v>
      </c>
      <c r="BW70"/>
      <c r="BX70"/>
      <c r="BY70"/>
      <c r="BZ70"/>
      <c r="CA70"/>
      <c r="CB70"/>
      <c r="CC70"/>
      <c r="CD70"/>
      <c r="CE70"/>
      <c r="CF70"/>
      <c r="CG70"/>
      <c r="CH70"/>
    </row>
    <row r="71" spans="2:86" s="5" customFormat="1" x14ac:dyDescent="0.25">
      <c r="B71"/>
      <c r="C71" s="114"/>
      <c r="D71" s="11" t="s">
        <v>7</v>
      </c>
      <c r="E71" s="16" t="e">
        <f>E67/($C$72-E70)</f>
        <v>#DIV/0!</v>
      </c>
      <c r="F71" s="16" t="e">
        <f t="shared" ref="F71:AM71" si="29">F67/($C$72-F70)</f>
        <v>#DIV/0!</v>
      </c>
      <c r="G71" s="16" t="e">
        <f t="shared" si="29"/>
        <v>#DIV/0!</v>
      </c>
      <c r="H71" s="16" t="e">
        <f t="shared" si="29"/>
        <v>#DIV/0!</v>
      </c>
      <c r="I71" s="16" t="e">
        <f t="shared" si="29"/>
        <v>#DIV/0!</v>
      </c>
      <c r="J71" s="16" t="e">
        <f t="shared" si="29"/>
        <v>#DIV/0!</v>
      </c>
      <c r="K71" s="16" t="e">
        <f t="shared" si="29"/>
        <v>#DIV/0!</v>
      </c>
      <c r="L71" s="16" t="e">
        <f t="shared" si="29"/>
        <v>#DIV/0!</v>
      </c>
      <c r="M71" s="16" t="e">
        <f t="shared" si="29"/>
        <v>#DIV/0!</v>
      </c>
      <c r="N71" s="16" t="e">
        <f t="shared" si="29"/>
        <v>#DIV/0!</v>
      </c>
      <c r="O71" s="16" t="e">
        <f t="shared" si="29"/>
        <v>#DIV/0!</v>
      </c>
      <c r="P71" s="16" t="e">
        <f t="shared" si="29"/>
        <v>#DIV/0!</v>
      </c>
      <c r="Q71" s="16" t="e">
        <f t="shared" si="29"/>
        <v>#DIV/0!</v>
      </c>
      <c r="R71" s="16" t="e">
        <f t="shared" si="29"/>
        <v>#DIV/0!</v>
      </c>
      <c r="S71" s="16" t="e">
        <f t="shared" si="29"/>
        <v>#DIV/0!</v>
      </c>
      <c r="T71" s="16" t="e">
        <f t="shared" si="29"/>
        <v>#DIV/0!</v>
      </c>
      <c r="U71" s="16" t="e">
        <f t="shared" si="29"/>
        <v>#DIV/0!</v>
      </c>
      <c r="V71" s="16" t="e">
        <f t="shared" si="29"/>
        <v>#DIV/0!</v>
      </c>
      <c r="W71" s="16" t="e">
        <f t="shared" si="29"/>
        <v>#DIV/0!</v>
      </c>
      <c r="X71" s="16" t="e">
        <f t="shared" si="29"/>
        <v>#DIV/0!</v>
      </c>
      <c r="Y71" s="16" t="e">
        <f t="shared" si="29"/>
        <v>#DIV/0!</v>
      </c>
      <c r="Z71" s="16" t="e">
        <f t="shared" si="29"/>
        <v>#DIV/0!</v>
      </c>
      <c r="AA71" s="16" t="e">
        <f t="shared" si="29"/>
        <v>#DIV/0!</v>
      </c>
      <c r="AB71" s="16" t="e">
        <f t="shared" si="29"/>
        <v>#DIV/0!</v>
      </c>
      <c r="AC71" s="16" t="e">
        <f t="shared" si="29"/>
        <v>#DIV/0!</v>
      </c>
      <c r="AD71" s="16" t="e">
        <f t="shared" si="29"/>
        <v>#DIV/0!</v>
      </c>
      <c r="AE71" s="16" t="e">
        <f t="shared" si="29"/>
        <v>#DIV/0!</v>
      </c>
      <c r="AF71" s="16" t="e">
        <f t="shared" si="29"/>
        <v>#DIV/0!</v>
      </c>
      <c r="AG71" s="16" t="e">
        <f t="shared" si="29"/>
        <v>#DIV/0!</v>
      </c>
      <c r="AH71" s="16" t="e">
        <f t="shared" si="29"/>
        <v>#DIV/0!</v>
      </c>
      <c r="AI71" s="16" t="e">
        <f t="shared" si="29"/>
        <v>#DIV/0!</v>
      </c>
      <c r="AJ71" s="16" t="e">
        <f t="shared" si="29"/>
        <v>#DIV/0!</v>
      </c>
      <c r="AK71" s="16" t="e">
        <f t="shared" si="29"/>
        <v>#DIV/0!</v>
      </c>
      <c r="AL71" s="16" t="e">
        <f t="shared" si="29"/>
        <v>#DIV/0!</v>
      </c>
      <c r="AM71" s="16" t="e">
        <f t="shared" si="29"/>
        <v>#DIV/0!</v>
      </c>
      <c r="AN71" s="16" t="e">
        <f t="shared" ref="AN71:BQ71" si="30">AN67/($C$72-AN70)</f>
        <v>#DIV/0!</v>
      </c>
      <c r="AO71" s="16" t="e">
        <f t="shared" si="30"/>
        <v>#DIV/0!</v>
      </c>
      <c r="AP71" s="16" t="e">
        <f t="shared" si="30"/>
        <v>#DIV/0!</v>
      </c>
      <c r="AQ71" s="16" t="e">
        <f t="shared" si="30"/>
        <v>#DIV/0!</v>
      </c>
      <c r="AR71" s="16" t="e">
        <f t="shared" si="30"/>
        <v>#DIV/0!</v>
      </c>
      <c r="AS71" s="16" t="e">
        <f t="shared" si="30"/>
        <v>#DIV/0!</v>
      </c>
      <c r="AT71" s="16" t="e">
        <f t="shared" si="30"/>
        <v>#DIV/0!</v>
      </c>
      <c r="AU71" s="16" t="e">
        <f t="shared" si="30"/>
        <v>#DIV/0!</v>
      </c>
      <c r="AV71" s="16" t="e">
        <f t="shared" si="30"/>
        <v>#DIV/0!</v>
      </c>
      <c r="AW71" s="16" t="e">
        <f t="shared" si="30"/>
        <v>#DIV/0!</v>
      </c>
      <c r="AX71" s="16" t="e">
        <f t="shared" si="30"/>
        <v>#DIV/0!</v>
      </c>
      <c r="AY71" s="16" t="e">
        <f t="shared" si="30"/>
        <v>#DIV/0!</v>
      </c>
      <c r="AZ71" s="16" t="e">
        <f t="shared" si="30"/>
        <v>#DIV/0!</v>
      </c>
      <c r="BA71" s="16" t="e">
        <f t="shared" si="30"/>
        <v>#DIV/0!</v>
      </c>
      <c r="BB71" s="16" t="e">
        <f t="shared" si="30"/>
        <v>#DIV/0!</v>
      </c>
      <c r="BC71" s="16" t="e">
        <f t="shared" si="30"/>
        <v>#DIV/0!</v>
      </c>
      <c r="BD71" s="16" t="e">
        <f t="shared" si="30"/>
        <v>#DIV/0!</v>
      </c>
      <c r="BE71" s="16" t="e">
        <f t="shared" si="30"/>
        <v>#DIV/0!</v>
      </c>
      <c r="BF71" s="16" t="e">
        <f t="shared" si="30"/>
        <v>#DIV/0!</v>
      </c>
      <c r="BG71" s="16" t="e">
        <f t="shared" si="30"/>
        <v>#DIV/0!</v>
      </c>
      <c r="BH71" s="16" t="e">
        <f t="shared" si="30"/>
        <v>#DIV/0!</v>
      </c>
      <c r="BI71" s="16" t="e">
        <f t="shared" si="30"/>
        <v>#DIV/0!</v>
      </c>
      <c r="BJ71" s="16" t="e">
        <f t="shared" si="30"/>
        <v>#DIV/0!</v>
      </c>
      <c r="BK71" s="16" t="e">
        <f t="shared" si="30"/>
        <v>#DIV/0!</v>
      </c>
      <c r="BL71" s="16" t="e">
        <f t="shared" si="30"/>
        <v>#DIV/0!</v>
      </c>
      <c r="BM71" s="16" t="e">
        <f t="shared" si="30"/>
        <v>#DIV/0!</v>
      </c>
      <c r="BN71" s="16" t="e">
        <f t="shared" si="30"/>
        <v>#DIV/0!</v>
      </c>
      <c r="BO71" s="16" t="e">
        <f t="shared" si="30"/>
        <v>#DIV/0!</v>
      </c>
      <c r="BP71" s="16" t="e">
        <f t="shared" si="30"/>
        <v>#DIV/0!</v>
      </c>
      <c r="BQ71" s="16" t="e">
        <f t="shared" si="30"/>
        <v>#DIV/0!</v>
      </c>
      <c r="BW71"/>
      <c r="BX71"/>
      <c r="BY71"/>
      <c r="BZ71"/>
      <c r="CA71"/>
      <c r="CB71"/>
      <c r="CC71"/>
      <c r="CD71"/>
      <c r="CE71"/>
      <c r="CF71"/>
      <c r="CG71"/>
      <c r="CH71"/>
    </row>
    <row r="72" spans="2:86" s="5" customFormat="1" x14ac:dyDescent="0.25">
      <c r="B72"/>
      <c r="C72" s="17">
        <f>COUNTA(Classe!C5:C64)</f>
        <v>0</v>
      </c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W72"/>
      <c r="BX72"/>
      <c r="BY72"/>
      <c r="BZ72"/>
      <c r="CA72"/>
      <c r="CB72"/>
      <c r="CC72"/>
      <c r="CD72"/>
      <c r="CE72"/>
      <c r="CF72"/>
      <c r="CG72"/>
      <c r="CH72"/>
    </row>
    <row r="74" spans="2:86" s="5" customFormat="1" x14ac:dyDescent="0.25">
      <c r="B74"/>
      <c r="C74"/>
      <c r="D74"/>
      <c r="E74" s="110" t="s">
        <v>194</v>
      </c>
      <c r="F74" s="111"/>
      <c r="G74" s="111"/>
      <c r="H74" s="111"/>
      <c r="I74" s="111"/>
      <c r="J74" s="111"/>
      <c r="K74" s="111"/>
      <c r="L74" s="112"/>
      <c r="M74" s="110" t="s">
        <v>195</v>
      </c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2"/>
      <c r="AH74" s="110" t="s">
        <v>119</v>
      </c>
      <c r="AI74" s="111"/>
      <c r="AJ74" s="111"/>
      <c r="AK74" s="111"/>
      <c r="AL74" s="111"/>
      <c r="AM74" s="112"/>
      <c r="AN74" s="110" t="s">
        <v>120</v>
      </c>
      <c r="AO74" s="111"/>
      <c r="AP74" s="111"/>
      <c r="AQ74" s="111"/>
      <c r="AR74" s="111"/>
      <c r="AS74" s="111"/>
      <c r="AT74" s="111"/>
      <c r="AU74" s="111"/>
      <c r="AV74" s="111"/>
      <c r="AW74" s="111"/>
      <c r="AX74" s="111"/>
      <c r="AY74" s="111"/>
      <c r="AZ74" s="111"/>
      <c r="BA74" s="111"/>
      <c r="BB74" s="111"/>
      <c r="BC74" s="111"/>
      <c r="BD74" s="111"/>
      <c r="BE74" s="111"/>
      <c r="BF74" s="111"/>
      <c r="BG74" s="111"/>
      <c r="BH74" s="111"/>
      <c r="BI74" s="111"/>
      <c r="BJ74" s="111"/>
      <c r="BK74" s="111"/>
      <c r="BL74" s="111"/>
      <c r="BM74" s="111"/>
      <c r="BN74" s="111"/>
      <c r="BO74" s="111"/>
      <c r="BP74" s="111"/>
      <c r="BQ74" s="112"/>
      <c r="BR74" s="115" t="s">
        <v>16</v>
      </c>
      <c r="BS74" s="115"/>
      <c r="BT74" s="115"/>
      <c r="BW74"/>
      <c r="BX74"/>
      <c r="BY74"/>
      <c r="BZ74"/>
      <c r="CA74"/>
      <c r="CB74"/>
      <c r="CC74"/>
      <c r="CD74"/>
      <c r="CE74"/>
      <c r="CF74"/>
      <c r="CG74"/>
      <c r="CH74"/>
    </row>
    <row r="75" spans="2:86" s="5" customFormat="1" x14ac:dyDescent="0.25">
      <c r="B75"/>
      <c r="C75"/>
      <c r="D75"/>
      <c r="E75" s="107" t="e">
        <f>AVERAGE(E71:L71)</f>
        <v>#DIV/0!</v>
      </c>
      <c r="F75" s="122"/>
      <c r="G75" s="122"/>
      <c r="H75" s="122"/>
      <c r="I75" s="122"/>
      <c r="J75" s="122"/>
      <c r="K75" s="122"/>
      <c r="L75" s="122"/>
      <c r="M75" s="107" t="e">
        <f>AVERAGE(M71:AG71)</f>
        <v>#DIV/0!</v>
      </c>
      <c r="N75" s="122"/>
      <c r="O75" s="122"/>
      <c r="P75" s="122"/>
      <c r="Q75" s="122"/>
      <c r="R75" s="122"/>
      <c r="S75" s="122"/>
      <c r="T75" s="122"/>
      <c r="U75" s="122"/>
      <c r="V75" s="122"/>
      <c r="W75" s="122"/>
      <c r="X75" s="122"/>
      <c r="Y75" s="122"/>
      <c r="Z75" s="122"/>
      <c r="AA75" s="122"/>
      <c r="AB75" s="122"/>
      <c r="AC75" s="122"/>
      <c r="AD75" s="122"/>
      <c r="AE75" s="122"/>
      <c r="AF75" s="122"/>
      <c r="AG75" s="122"/>
      <c r="AH75" s="107" t="e">
        <f>AVERAGE(AH71:AM71)</f>
        <v>#DIV/0!</v>
      </c>
      <c r="AI75" s="122"/>
      <c r="AJ75" s="122"/>
      <c r="AK75" s="122"/>
      <c r="AL75" s="122"/>
      <c r="AM75" s="122"/>
      <c r="AN75" s="107" t="e">
        <f>AVERAGE(AN71:BQ71)</f>
        <v>#DIV/0!</v>
      </c>
      <c r="AO75" s="122"/>
      <c r="AP75" s="122"/>
      <c r="AQ75" s="122"/>
      <c r="AR75" s="122"/>
      <c r="AS75" s="122"/>
      <c r="AT75" s="122"/>
      <c r="AU75" s="122"/>
      <c r="AV75" s="122"/>
      <c r="AW75" s="122"/>
      <c r="AX75" s="122"/>
      <c r="AY75" s="122"/>
      <c r="AZ75" s="122"/>
      <c r="BA75" s="122"/>
      <c r="BB75" s="122"/>
      <c r="BC75" s="122"/>
      <c r="BD75" s="122"/>
      <c r="BE75" s="122"/>
      <c r="BF75" s="122"/>
      <c r="BG75" s="122"/>
      <c r="BH75" s="122"/>
      <c r="BI75" s="122"/>
      <c r="BJ75" s="122"/>
      <c r="BK75" s="122"/>
      <c r="BL75" s="122"/>
      <c r="BM75" s="122"/>
      <c r="BN75" s="122"/>
      <c r="BO75" s="122"/>
      <c r="BP75" s="122"/>
      <c r="BQ75" s="122"/>
      <c r="BR75" s="107" t="e">
        <f>AVERAGE(E71:BQ71)</f>
        <v>#DIV/0!</v>
      </c>
      <c r="BS75" s="107"/>
      <c r="BT75" s="107"/>
      <c r="BW75"/>
      <c r="BX75"/>
      <c r="BY75"/>
      <c r="BZ75"/>
      <c r="CA75"/>
      <c r="CB75"/>
      <c r="CC75"/>
      <c r="CD75"/>
      <c r="CE75"/>
      <c r="CF75"/>
      <c r="CG75"/>
      <c r="CH75"/>
    </row>
    <row r="76" spans="2:86" ht="15" customHeight="1" x14ac:dyDescent="0.25"/>
    <row r="77" spans="2:86" ht="15" customHeight="1" x14ac:dyDescent="0.25">
      <c r="E77">
        <v>1</v>
      </c>
      <c r="F77">
        <v>2</v>
      </c>
      <c r="G77">
        <v>3</v>
      </c>
      <c r="H77">
        <v>4</v>
      </c>
      <c r="I77">
        <v>5</v>
      </c>
      <c r="J77">
        <v>6</v>
      </c>
      <c r="K77">
        <v>7</v>
      </c>
      <c r="L77">
        <v>8</v>
      </c>
      <c r="M77">
        <v>9</v>
      </c>
      <c r="N77">
        <v>10</v>
      </c>
      <c r="O77">
        <v>11</v>
      </c>
      <c r="P77">
        <v>12</v>
      </c>
      <c r="Q77">
        <v>13</v>
      </c>
      <c r="R77">
        <v>14</v>
      </c>
      <c r="S77">
        <v>15</v>
      </c>
      <c r="T77">
        <v>16</v>
      </c>
      <c r="U77">
        <v>17</v>
      </c>
      <c r="V77">
        <v>18</v>
      </c>
      <c r="W77">
        <v>19</v>
      </c>
      <c r="X77">
        <v>20</v>
      </c>
      <c r="Y77">
        <v>21</v>
      </c>
      <c r="Z77">
        <v>22</v>
      </c>
      <c r="AA77">
        <v>23</v>
      </c>
      <c r="AB77">
        <v>24</v>
      </c>
      <c r="AC77">
        <v>25</v>
      </c>
      <c r="AD77">
        <v>26</v>
      </c>
      <c r="AE77">
        <v>27</v>
      </c>
      <c r="AF77">
        <v>28</v>
      </c>
      <c r="AG77">
        <v>29</v>
      </c>
      <c r="AH77">
        <v>30</v>
      </c>
      <c r="AI77">
        <v>31</v>
      </c>
      <c r="AJ77">
        <v>32</v>
      </c>
      <c r="AK77">
        <v>33</v>
      </c>
      <c r="AL77">
        <v>34</v>
      </c>
      <c r="AM77">
        <v>35</v>
      </c>
      <c r="AN77">
        <v>36</v>
      </c>
      <c r="AO77">
        <v>37</v>
      </c>
      <c r="AP77">
        <v>38</v>
      </c>
      <c r="AQ77">
        <v>39</v>
      </c>
      <c r="AR77">
        <v>40</v>
      </c>
      <c r="AS77">
        <v>41</v>
      </c>
      <c r="AT77">
        <v>42</v>
      </c>
      <c r="AU77">
        <v>43</v>
      </c>
      <c r="AV77">
        <v>44</v>
      </c>
      <c r="AW77">
        <v>45</v>
      </c>
      <c r="AX77">
        <v>46</v>
      </c>
      <c r="AY77">
        <v>47</v>
      </c>
      <c r="AZ77">
        <v>48</v>
      </c>
      <c r="BA77">
        <v>49</v>
      </c>
      <c r="BB77">
        <v>50</v>
      </c>
      <c r="BC77">
        <v>51</v>
      </c>
      <c r="BD77">
        <v>52</v>
      </c>
      <c r="BE77">
        <v>53</v>
      </c>
      <c r="BF77">
        <v>54</v>
      </c>
      <c r="BG77">
        <v>55</v>
      </c>
      <c r="BH77">
        <v>56</v>
      </c>
      <c r="BI77">
        <v>57</v>
      </c>
      <c r="BJ77">
        <v>58</v>
      </c>
      <c r="BK77">
        <v>59</v>
      </c>
      <c r="BL77">
        <v>60</v>
      </c>
      <c r="BM77">
        <v>61</v>
      </c>
      <c r="BN77">
        <v>62</v>
      </c>
      <c r="BO77">
        <v>63</v>
      </c>
      <c r="BP77">
        <v>64</v>
      </c>
      <c r="BQ77">
        <v>65</v>
      </c>
    </row>
    <row r="78" spans="2:86" ht="15" customHeight="1" x14ac:dyDescent="0.25"/>
  </sheetData>
  <sheetProtection selectLockedCells="1"/>
  <mergeCells count="38">
    <mergeCell ref="E75:L75"/>
    <mergeCell ref="M75:AG75"/>
    <mergeCell ref="AH75:AM75"/>
    <mergeCell ref="AN75:BQ75"/>
    <mergeCell ref="AD4:AG4"/>
    <mergeCell ref="AI4:AM4"/>
    <mergeCell ref="AN4:BH4"/>
    <mergeCell ref="E5:H5"/>
    <mergeCell ref="I5:L5"/>
    <mergeCell ref="M5:Q5"/>
    <mergeCell ref="R5:X5"/>
    <mergeCell ref="Y5:AB5"/>
    <mergeCell ref="E4:L4"/>
    <mergeCell ref="AN3:BQ3"/>
    <mergeCell ref="BI4:BM4"/>
    <mergeCell ref="BN4:BQ4"/>
    <mergeCell ref="AF5:AG5"/>
    <mergeCell ref="M3:AG3"/>
    <mergeCell ref="E3:L3"/>
    <mergeCell ref="AI5:AL5"/>
    <mergeCell ref="AH3:AM3"/>
    <mergeCell ref="AR5:AW5"/>
    <mergeCell ref="Y4:AB4"/>
    <mergeCell ref="M4:Q4"/>
    <mergeCell ref="R4:X4"/>
    <mergeCell ref="C67:C71"/>
    <mergeCell ref="BR74:BT74"/>
    <mergeCell ref="BP5:BQ5"/>
    <mergeCell ref="E74:L74"/>
    <mergeCell ref="AD5:AE5"/>
    <mergeCell ref="AH74:AM74"/>
    <mergeCell ref="AN74:BQ74"/>
    <mergeCell ref="BR75:BT75"/>
    <mergeCell ref="AY5:BD5"/>
    <mergeCell ref="BE5:BF5"/>
    <mergeCell ref="BK5:BM5"/>
    <mergeCell ref="M74:AG74"/>
    <mergeCell ref="BR5:BV5"/>
  </mergeCells>
  <phoneticPr fontId="14" type="noConversion"/>
  <conditionalFormatting sqref="E7:BQ66">
    <cfRule type="containsText" dxfId="12" priority="1" stopIfTrue="1" operator="containsText" text="ABS">
      <formula>NOT(ISERROR(SEARCH("ABS",E7)))</formula>
    </cfRule>
    <cfRule type="cellIs" dxfId="11" priority="2" stopIfTrue="1" operator="equal">
      <formula>9</formula>
    </cfRule>
    <cfRule type="cellIs" dxfId="10" priority="3" stopIfTrue="1" operator="equal">
      <formula>1</formula>
    </cfRule>
  </conditionalFormatting>
  <dataValidations count="1">
    <dataValidation type="list" allowBlank="1" showErrorMessage="1" sqref="E7:BQ66" xr:uid="{00000000-0002-0000-0100-000000000000}">
      <formula1>"1,9,0,ABS"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BQ75"/>
  <sheetViews>
    <sheetView tabSelected="1" zoomScale="80" zoomScaleNormal="80" workbookViewId="0">
      <pane xSplit="4" ySplit="5" topLeftCell="W6" activePane="bottomRight" state="frozen"/>
      <selection activeCell="C1" sqref="C1:E1"/>
      <selection pane="topRight" activeCell="C1" sqref="C1:E1"/>
      <selection pane="bottomLeft" activeCell="C1" sqref="C1:E1"/>
      <selection pane="bottomRight" activeCell="AJ16" sqref="AJ16"/>
    </sheetView>
  </sheetViews>
  <sheetFormatPr baseColWidth="10" defaultRowHeight="15" x14ac:dyDescent="0.25"/>
  <cols>
    <col min="1" max="1" width="11.5703125" customWidth="1"/>
    <col min="2" max="2" width="0" hidden="1" customWidth="1"/>
    <col min="3" max="3" width="8.85546875" customWidth="1"/>
    <col min="4" max="4" width="52.42578125" customWidth="1"/>
    <col min="5" max="51" width="7.7109375" customWidth="1"/>
    <col min="52" max="56" width="7.7109375" style="5" customWidth="1"/>
    <col min="57" max="57" width="11.7109375" style="5" customWidth="1"/>
    <col min="58" max="67" width="11.7109375" hidden="1" customWidth="1"/>
    <col min="68" max="68" width="11.7109375" customWidth="1"/>
    <col min="69" max="69" width="18.42578125" customWidth="1"/>
  </cols>
  <sheetData>
    <row r="1" spans="3:69" ht="15.75" thickBot="1" x14ac:dyDescent="0.3"/>
    <row r="2" spans="3:69" ht="21.75" thickBot="1" x14ac:dyDescent="0.4">
      <c r="D2" s="105" t="s">
        <v>229</v>
      </c>
      <c r="E2" s="127" t="s">
        <v>159</v>
      </c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 t="s">
        <v>15</v>
      </c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 t="s">
        <v>163</v>
      </c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</row>
    <row r="3" spans="3:69" ht="15.75" thickBot="1" x14ac:dyDescent="0.3">
      <c r="E3" s="128" t="s">
        <v>170</v>
      </c>
      <c r="F3" s="128"/>
      <c r="G3" s="128"/>
      <c r="H3" s="128"/>
      <c r="I3" s="128"/>
      <c r="J3" s="128" t="s">
        <v>149</v>
      </c>
      <c r="K3" s="128"/>
      <c r="L3" s="128"/>
      <c r="M3" s="128"/>
      <c r="N3" s="128"/>
      <c r="O3" s="128" t="s">
        <v>156</v>
      </c>
      <c r="P3" s="128"/>
      <c r="Q3" s="128" t="s">
        <v>158</v>
      </c>
      <c r="R3" s="128"/>
      <c r="S3" s="128"/>
      <c r="T3" s="128"/>
      <c r="U3" s="128"/>
      <c r="V3" s="128"/>
      <c r="W3" s="128" t="s">
        <v>162</v>
      </c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 t="s">
        <v>156</v>
      </c>
      <c r="AM3" s="128"/>
      <c r="AN3" s="54" t="s">
        <v>171</v>
      </c>
      <c r="AO3" s="55"/>
      <c r="AP3" s="55"/>
      <c r="AQ3" s="128" t="s">
        <v>164</v>
      </c>
      <c r="AR3" s="128"/>
      <c r="AS3" s="54" t="s">
        <v>169</v>
      </c>
      <c r="AT3" s="55"/>
      <c r="AU3" s="55"/>
      <c r="AV3" s="55"/>
      <c r="AW3" s="55"/>
      <c r="AX3" s="55"/>
      <c r="AY3" s="55"/>
    </row>
    <row r="4" spans="3:69" ht="12.75" customHeight="1" thickBot="1" x14ac:dyDescent="0.3">
      <c r="D4" s="6"/>
      <c r="E4" s="124" t="s">
        <v>146</v>
      </c>
      <c r="F4" s="125"/>
      <c r="G4" s="125"/>
      <c r="H4" s="56" t="s">
        <v>147</v>
      </c>
      <c r="I4" s="56" t="s">
        <v>148</v>
      </c>
      <c r="J4" s="56" t="s">
        <v>150</v>
      </c>
      <c r="K4" s="56" t="s">
        <v>151</v>
      </c>
      <c r="L4" s="56" t="s">
        <v>152</v>
      </c>
      <c r="M4" s="56" t="s">
        <v>153</v>
      </c>
      <c r="N4" s="56" t="s">
        <v>154</v>
      </c>
      <c r="O4" s="56" t="s">
        <v>116</v>
      </c>
      <c r="P4" s="56" t="s">
        <v>155</v>
      </c>
      <c r="Q4" s="124" t="s">
        <v>118</v>
      </c>
      <c r="R4" s="125"/>
      <c r="S4" s="125"/>
      <c r="T4" s="56" t="s">
        <v>121</v>
      </c>
      <c r="U4" s="56" t="s">
        <v>122</v>
      </c>
      <c r="V4" s="56" t="s">
        <v>157</v>
      </c>
      <c r="W4" s="124" t="s">
        <v>124</v>
      </c>
      <c r="X4" s="125"/>
      <c r="Y4" s="125"/>
      <c r="Z4" s="125"/>
      <c r="AA4" s="56" t="s">
        <v>160</v>
      </c>
      <c r="AB4" s="124" t="s">
        <v>126</v>
      </c>
      <c r="AC4" s="125"/>
      <c r="AD4" s="125"/>
      <c r="AE4" s="124" t="s">
        <v>161</v>
      </c>
      <c r="AF4" s="125"/>
      <c r="AG4" s="124" t="s">
        <v>128</v>
      </c>
      <c r="AH4" s="125"/>
      <c r="AI4" s="125"/>
      <c r="AJ4" s="56" t="s">
        <v>129</v>
      </c>
      <c r="AK4" s="56" t="s">
        <v>130</v>
      </c>
      <c r="AL4" s="56" t="s">
        <v>131</v>
      </c>
      <c r="AM4" s="56" t="s">
        <v>132</v>
      </c>
      <c r="AN4" s="56" t="s">
        <v>133</v>
      </c>
      <c r="AO4" s="124" t="s">
        <v>134</v>
      </c>
      <c r="AP4" s="125"/>
      <c r="AQ4" s="56" t="s">
        <v>135</v>
      </c>
      <c r="AR4" s="56" t="s">
        <v>136</v>
      </c>
      <c r="AS4" s="124" t="s">
        <v>165</v>
      </c>
      <c r="AT4" s="125"/>
      <c r="AU4" s="125"/>
      <c r="AV4" s="124" t="s">
        <v>166</v>
      </c>
      <c r="AW4" s="125"/>
      <c r="AX4" s="56" t="s">
        <v>167</v>
      </c>
      <c r="AY4" s="56" t="s">
        <v>168</v>
      </c>
      <c r="AZ4" s="113" t="s">
        <v>4</v>
      </c>
      <c r="BA4" s="113"/>
      <c r="BB4" s="114"/>
      <c r="BC4" s="114"/>
      <c r="BD4" s="114"/>
      <c r="BE4" s="114"/>
      <c r="BF4" s="8">
        <v>1</v>
      </c>
      <c r="BG4" s="9">
        <v>2</v>
      </c>
      <c r="BH4" s="8">
        <v>3</v>
      </c>
      <c r="BI4" s="9">
        <v>4</v>
      </c>
      <c r="BJ4" s="8">
        <v>5</v>
      </c>
      <c r="BK4" s="9">
        <v>6</v>
      </c>
      <c r="BL4" s="8">
        <v>7</v>
      </c>
      <c r="BM4" s="9">
        <v>8</v>
      </c>
      <c r="BN4" s="8">
        <v>9</v>
      </c>
      <c r="BO4" s="8"/>
      <c r="BP4" s="9"/>
      <c r="BQ4" s="8"/>
    </row>
    <row r="5" spans="3:69" s="10" customFormat="1" ht="60" customHeight="1" x14ac:dyDescent="0.25">
      <c r="C5" s="11" t="s">
        <v>1</v>
      </c>
      <c r="D5" s="11" t="s">
        <v>5</v>
      </c>
      <c r="E5" s="57" t="s">
        <v>44</v>
      </c>
      <c r="F5" s="57" t="s">
        <v>45</v>
      </c>
      <c r="G5" s="57" t="s">
        <v>46</v>
      </c>
      <c r="H5" s="57" t="s">
        <v>47</v>
      </c>
      <c r="I5" s="57" t="s">
        <v>48</v>
      </c>
      <c r="J5" s="57" t="s">
        <v>49</v>
      </c>
      <c r="K5" s="57" t="s">
        <v>50</v>
      </c>
      <c r="L5" s="57" t="s">
        <v>51</v>
      </c>
      <c r="M5" s="57" t="s">
        <v>52</v>
      </c>
      <c r="N5" s="57" t="s">
        <v>53</v>
      </c>
      <c r="O5" s="57" t="s">
        <v>54</v>
      </c>
      <c r="P5" s="57" t="s">
        <v>55</v>
      </c>
      <c r="Q5" s="57" t="s">
        <v>56</v>
      </c>
      <c r="R5" s="57" t="s">
        <v>57</v>
      </c>
      <c r="S5" s="57" t="s">
        <v>58</v>
      </c>
      <c r="T5" s="57" t="s">
        <v>59</v>
      </c>
      <c r="U5" s="57" t="s">
        <v>60</v>
      </c>
      <c r="V5" s="57" t="s">
        <v>61</v>
      </c>
      <c r="W5" s="57" t="s">
        <v>62</v>
      </c>
      <c r="X5" s="57" t="s">
        <v>63</v>
      </c>
      <c r="Y5" s="57" t="s">
        <v>64</v>
      </c>
      <c r="Z5" s="57" t="s">
        <v>65</v>
      </c>
      <c r="AA5" s="57" t="s">
        <v>66</v>
      </c>
      <c r="AB5" s="57" t="s">
        <v>67</v>
      </c>
      <c r="AC5" s="57" t="s">
        <v>68</v>
      </c>
      <c r="AD5" s="57" t="s">
        <v>69</v>
      </c>
      <c r="AE5" s="57" t="s">
        <v>70</v>
      </c>
      <c r="AF5" s="57" t="s">
        <v>71</v>
      </c>
      <c r="AG5" s="57" t="s">
        <v>72</v>
      </c>
      <c r="AH5" s="57" t="s">
        <v>73</v>
      </c>
      <c r="AI5" s="57" t="s">
        <v>74</v>
      </c>
      <c r="AJ5" s="57" t="s">
        <v>75</v>
      </c>
      <c r="AK5" s="57" t="s">
        <v>76</v>
      </c>
      <c r="AL5" s="57" t="s">
        <v>77</v>
      </c>
      <c r="AM5" s="57" t="s">
        <v>78</v>
      </c>
      <c r="AN5" s="57" t="s">
        <v>79</v>
      </c>
      <c r="AO5" s="57" t="s">
        <v>80</v>
      </c>
      <c r="AP5" s="57" t="s">
        <v>81</v>
      </c>
      <c r="AQ5" s="57" t="s">
        <v>82</v>
      </c>
      <c r="AR5" s="57" t="s">
        <v>83</v>
      </c>
      <c r="AS5" s="57" t="s">
        <v>84</v>
      </c>
      <c r="AT5" s="57" t="s">
        <v>85</v>
      </c>
      <c r="AU5" s="57" t="s">
        <v>86</v>
      </c>
      <c r="AV5" s="57" t="s">
        <v>87</v>
      </c>
      <c r="AW5" s="57" t="s">
        <v>88</v>
      </c>
      <c r="AX5" s="57" t="s">
        <v>89</v>
      </c>
      <c r="AY5" s="57" t="s">
        <v>90</v>
      </c>
      <c r="AZ5" s="7">
        <v>1</v>
      </c>
      <c r="BA5" s="7">
        <v>7</v>
      </c>
      <c r="BB5" s="11">
        <v>9</v>
      </c>
      <c r="BC5" s="11">
        <v>0</v>
      </c>
      <c r="BD5" s="11" t="s">
        <v>6</v>
      </c>
      <c r="BE5" s="11" t="s">
        <v>7</v>
      </c>
      <c r="BF5" s="10" t="s">
        <v>8</v>
      </c>
      <c r="BG5" s="10" t="s">
        <v>9</v>
      </c>
      <c r="BH5" s="10" t="s">
        <v>10</v>
      </c>
      <c r="BI5" s="10" t="s">
        <v>175</v>
      </c>
      <c r="BJ5" s="10" t="s">
        <v>11</v>
      </c>
      <c r="BK5" s="10" t="s">
        <v>12</v>
      </c>
      <c r="BL5" s="10" t="s">
        <v>176</v>
      </c>
      <c r="BM5" s="10" t="s">
        <v>177</v>
      </c>
      <c r="BN5" s="10" t="s">
        <v>178</v>
      </c>
    </row>
    <row r="6" spans="3:69" x14ac:dyDescent="0.25">
      <c r="C6" s="2">
        <v>1</v>
      </c>
      <c r="D6" s="3" t="str">
        <f>CONCATENATE(Classe!C5," ",Classe!D5)</f>
        <v xml:space="preserve"> 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2">
        <f>COUNTIF(E6:AY6,1)</f>
        <v>0</v>
      </c>
      <c r="BA6" s="2">
        <f>COUNTIF(E6:AY6,7)</f>
        <v>0</v>
      </c>
      <c r="BB6" s="2">
        <f>COUNTIF(E6:AY6,9)</f>
        <v>0</v>
      </c>
      <c r="BC6" s="2">
        <f>COUNTIF(E6:AY6,0)</f>
        <v>0</v>
      </c>
      <c r="BD6" s="2">
        <f>COUNTIF(E6:AY6,"ABS")</f>
        <v>0</v>
      </c>
      <c r="BE6" s="13">
        <f>AZ6/(47-BD6)</f>
        <v>0</v>
      </c>
      <c r="BF6">
        <f>COUNTIF(E6:V6,1)</f>
        <v>0</v>
      </c>
      <c r="BG6">
        <f>COUNTIF(E6:V6,"ABS")</f>
        <v>0</v>
      </c>
      <c r="BH6" s="14">
        <f>BF6/(18-BG6)</f>
        <v>0</v>
      </c>
      <c r="BI6">
        <f>COUNTIF(W6:AM6,1)</f>
        <v>0</v>
      </c>
      <c r="BJ6">
        <f>COUNTIF(W6:AM6,"ABS")</f>
        <v>0</v>
      </c>
      <c r="BK6">
        <f>BI6/(17-BJ6)</f>
        <v>0</v>
      </c>
      <c r="BL6">
        <f>COUNTIF(AN6:AY6,1)</f>
        <v>0</v>
      </c>
      <c r="BM6">
        <f>COUNTIF(AN6:AY6,"ABS")</f>
        <v>0</v>
      </c>
      <c r="BN6">
        <f>BL6/(12-BM6)</f>
        <v>0</v>
      </c>
    </row>
    <row r="7" spans="3:69" x14ac:dyDescent="0.25">
      <c r="C7" s="2">
        <v>2</v>
      </c>
      <c r="D7" s="3" t="str">
        <f>CONCATENATE(Classe!C6," ",Classe!D6)</f>
        <v xml:space="preserve"> 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2">
        <f t="shared" ref="AZ7:AZ65" si="0">COUNTIF(E7:AY7,1)</f>
        <v>0</v>
      </c>
      <c r="BA7" s="2">
        <f t="shared" ref="BA7:BA65" si="1">COUNTIF(E7:AY7,7)</f>
        <v>0</v>
      </c>
      <c r="BB7" s="2">
        <f t="shared" ref="BB7:BB65" si="2">COUNTIF(E7:AY7,9)</f>
        <v>0</v>
      </c>
      <c r="BC7" s="2">
        <f t="shared" ref="BC7:BC65" si="3">COUNTIF(E7:AY7,0)</f>
        <v>0</v>
      </c>
      <c r="BD7" s="2">
        <f t="shared" ref="BD7:BD65" si="4">COUNTIF(E7:AY7,"ABS")</f>
        <v>0</v>
      </c>
      <c r="BE7" s="13">
        <f t="shared" ref="BE7:BE65" si="5">AZ7/(47-BD7)</f>
        <v>0</v>
      </c>
      <c r="BF7">
        <f t="shared" ref="BF7:BF65" si="6">COUNTIF(E7:V7,1)</f>
        <v>0</v>
      </c>
      <c r="BG7">
        <f t="shared" ref="BG7:BG65" si="7">COUNTIF(E7:V7,"ABS")</f>
        <v>0</v>
      </c>
      <c r="BH7" s="14">
        <f t="shared" ref="BH7:BH65" si="8">BF7/(18-BG7)</f>
        <v>0</v>
      </c>
      <c r="BI7">
        <f t="shared" ref="BI7:BI65" si="9">COUNTIF(W7:AM7,1)</f>
        <v>0</v>
      </c>
      <c r="BJ7">
        <f t="shared" ref="BJ7:BJ65" si="10">COUNTIF(W7:AM7,"ABS")</f>
        <v>0</v>
      </c>
      <c r="BK7">
        <f t="shared" ref="BK7:BK65" si="11">BI7/(17-BJ7)</f>
        <v>0</v>
      </c>
      <c r="BL7">
        <f t="shared" ref="BL7:BL65" si="12">COUNTIF(AN7:AY7,1)</f>
        <v>0</v>
      </c>
      <c r="BM7">
        <f t="shared" ref="BM7:BM65" si="13">COUNTIF(AN7:AY7,"ABS")</f>
        <v>0</v>
      </c>
      <c r="BN7">
        <f t="shared" ref="BN7:BN65" si="14">BL7/(12-BM7)</f>
        <v>0</v>
      </c>
    </row>
    <row r="8" spans="3:69" x14ac:dyDescent="0.25">
      <c r="C8" s="2">
        <v>3</v>
      </c>
      <c r="D8" s="3" t="str">
        <f>CONCATENATE(Classe!C7," ",Classe!D7)</f>
        <v xml:space="preserve"> 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2">
        <f t="shared" si="0"/>
        <v>0</v>
      </c>
      <c r="BA8" s="2">
        <f t="shared" si="1"/>
        <v>0</v>
      </c>
      <c r="BB8" s="2">
        <f t="shared" si="2"/>
        <v>0</v>
      </c>
      <c r="BC8" s="2">
        <f t="shared" si="3"/>
        <v>0</v>
      </c>
      <c r="BD8" s="2">
        <f t="shared" si="4"/>
        <v>0</v>
      </c>
      <c r="BE8" s="13">
        <f t="shared" si="5"/>
        <v>0</v>
      </c>
      <c r="BF8">
        <f t="shared" si="6"/>
        <v>0</v>
      </c>
      <c r="BG8">
        <f t="shared" si="7"/>
        <v>0</v>
      </c>
      <c r="BH8" s="14">
        <f t="shared" si="8"/>
        <v>0</v>
      </c>
      <c r="BI8">
        <f t="shared" si="9"/>
        <v>0</v>
      </c>
      <c r="BJ8">
        <f t="shared" si="10"/>
        <v>0</v>
      </c>
      <c r="BK8">
        <f t="shared" si="11"/>
        <v>0</v>
      </c>
      <c r="BL8">
        <f t="shared" si="12"/>
        <v>0</v>
      </c>
      <c r="BM8">
        <f t="shared" si="13"/>
        <v>0</v>
      </c>
      <c r="BN8">
        <f t="shared" si="14"/>
        <v>0</v>
      </c>
    </row>
    <row r="9" spans="3:69" x14ac:dyDescent="0.25">
      <c r="C9" s="2">
        <v>4</v>
      </c>
      <c r="D9" s="3" t="str">
        <f>CONCATENATE(Classe!C8," ",Classe!D8)</f>
        <v xml:space="preserve"> 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2">
        <f t="shared" si="0"/>
        <v>0</v>
      </c>
      <c r="BA9" s="2">
        <f t="shared" si="1"/>
        <v>0</v>
      </c>
      <c r="BB9" s="2">
        <f t="shared" si="2"/>
        <v>0</v>
      </c>
      <c r="BC9" s="2">
        <f t="shared" si="3"/>
        <v>0</v>
      </c>
      <c r="BD9" s="2">
        <f t="shared" si="4"/>
        <v>0</v>
      </c>
      <c r="BE9" s="13">
        <f t="shared" si="5"/>
        <v>0</v>
      </c>
      <c r="BF9">
        <f t="shared" si="6"/>
        <v>0</v>
      </c>
      <c r="BG9">
        <f t="shared" si="7"/>
        <v>0</v>
      </c>
      <c r="BH9" s="14">
        <f t="shared" si="8"/>
        <v>0</v>
      </c>
      <c r="BI9">
        <f t="shared" si="9"/>
        <v>0</v>
      </c>
      <c r="BJ9">
        <f t="shared" si="10"/>
        <v>0</v>
      </c>
      <c r="BK9">
        <f t="shared" si="11"/>
        <v>0</v>
      </c>
      <c r="BL9">
        <f t="shared" si="12"/>
        <v>0</v>
      </c>
      <c r="BM9">
        <f t="shared" si="13"/>
        <v>0</v>
      </c>
      <c r="BN9">
        <f t="shared" si="14"/>
        <v>0</v>
      </c>
    </row>
    <row r="10" spans="3:69" x14ac:dyDescent="0.25">
      <c r="C10" s="2">
        <v>5</v>
      </c>
      <c r="D10" s="3" t="str">
        <f>CONCATENATE(Classe!C9," ",Classe!D9)</f>
        <v xml:space="preserve"> 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2">
        <f t="shared" si="0"/>
        <v>0</v>
      </c>
      <c r="BA10" s="2">
        <f t="shared" si="1"/>
        <v>0</v>
      </c>
      <c r="BB10" s="2">
        <f t="shared" si="2"/>
        <v>0</v>
      </c>
      <c r="BC10" s="2">
        <f t="shared" si="3"/>
        <v>0</v>
      </c>
      <c r="BD10" s="2">
        <f t="shared" si="4"/>
        <v>0</v>
      </c>
      <c r="BE10" s="13">
        <f t="shared" si="5"/>
        <v>0</v>
      </c>
      <c r="BF10">
        <f t="shared" si="6"/>
        <v>0</v>
      </c>
      <c r="BG10">
        <f t="shared" si="7"/>
        <v>0</v>
      </c>
      <c r="BH10" s="14">
        <f t="shared" si="8"/>
        <v>0</v>
      </c>
      <c r="BI10">
        <f t="shared" si="9"/>
        <v>0</v>
      </c>
      <c r="BJ10">
        <f t="shared" si="10"/>
        <v>0</v>
      </c>
      <c r="BK10">
        <f t="shared" si="11"/>
        <v>0</v>
      </c>
      <c r="BL10">
        <f t="shared" si="12"/>
        <v>0</v>
      </c>
      <c r="BM10">
        <f t="shared" si="13"/>
        <v>0</v>
      </c>
      <c r="BN10">
        <f t="shared" si="14"/>
        <v>0</v>
      </c>
    </row>
    <row r="11" spans="3:69" x14ac:dyDescent="0.25">
      <c r="C11" s="2">
        <v>6</v>
      </c>
      <c r="D11" s="3" t="str">
        <f>CONCATENATE(Classe!C10," ",Classe!D10)</f>
        <v xml:space="preserve"> 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2">
        <f t="shared" si="0"/>
        <v>0</v>
      </c>
      <c r="BA11" s="2">
        <f t="shared" si="1"/>
        <v>0</v>
      </c>
      <c r="BB11" s="2">
        <f t="shared" si="2"/>
        <v>0</v>
      </c>
      <c r="BC11" s="2">
        <f t="shared" si="3"/>
        <v>0</v>
      </c>
      <c r="BD11" s="2">
        <f t="shared" si="4"/>
        <v>0</v>
      </c>
      <c r="BE11" s="13">
        <f t="shared" si="5"/>
        <v>0</v>
      </c>
      <c r="BF11">
        <f t="shared" si="6"/>
        <v>0</v>
      </c>
      <c r="BG11">
        <f t="shared" si="7"/>
        <v>0</v>
      </c>
      <c r="BH11" s="14">
        <f t="shared" si="8"/>
        <v>0</v>
      </c>
      <c r="BI11">
        <f t="shared" si="9"/>
        <v>0</v>
      </c>
      <c r="BJ11">
        <f t="shared" si="10"/>
        <v>0</v>
      </c>
      <c r="BK11">
        <f t="shared" si="11"/>
        <v>0</v>
      </c>
      <c r="BL11">
        <f t="shared" si="12"/>
        <v>0</v>
      </c>
      <c r="BM11">
        <f t="shared" si="13"/>
        <v>0</v>
      </c>
      <c r="BN11">
        <f t="shared" si="14"/>
        <v>0</v>
      </c>
    </row>
    <row r="12" spans="3:69" x14ac:dyDescent="0.25">
      <c r="C12" s="2">
        <v>7</v>
      </c>
      <c r="D12" s="3" t="str">
        <f>CONCATENATE(Classe!C11," ",Classe!D11)</f>
        <v xml:space="preserve"> 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2">
        <f t="shared" si="0"/>
        <v>0</v>
      </c>
      <c r="BA12" s="2">
        <f t="shared" si="1"/>
        <v>0</v>
      </c>
      <c r="BB12" s="2">
        <f t="shared" si="2"/>
        <v>0</v>
      </c>
      <c r="BC12" s="2">
        <f t="shared" si="3"/>
        <v>0</v>
      </c>
      <c r="BD12" s="2">
        <f t="shared" si="4"/>
        <v>0</v>
      </c>
      <c r="BE12" s="13">
        <f t="shared" si="5"/>
        <v>0</v>
      </c>
      <c r="BF12">
        <f t="shared" si="6"/>
        <v>0</v>
      </c>
      <c r="BG12">
        <f t="shared" si="7"/>
        <v>0</v>
      </c>
      <c r="BH12" s="14">
        <f t="shared" si="8"/>
        <v>0</v>
      </c>
      <c r="BI12">
        <f t="shared" si="9"/>
        <v>0</v>
      </c>
      <c r="BJ12">
        <f t="shared" si="10"/>
        <v>0</v>
      </c>
      <c r="BK12">
        <f t="shared" si="11"/>
        <v>0</v>
      </c>
      <c r="BL12">
        <f t="shared" si="12"/>
        <v>0</v>
      </c>
      <c r="BM12">
        <f t="shared" si="13"/>
        <v>0</v>
      </c>
      <c r="BN12">
        <f t="shared" si="14"/>
        <v>0</v>
      </c>
    </row>
    <row r="13" spans="3:69" x14ac:dyDescent="0.25">
      <c r="C13" s="2">
        <v>8</v>
      </c>
      <c r="D13" s="3" t="str">
        <f>CONCATENATE(Classe!C12," ",Classe!D12)</f>
        <v xml:space="preserve"> 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2">
        <f t="shared" si="0"/>
        <v>0</v>
      </c>
      <c r="BA13" s="2">
        <f t="shared" si="1"/>
        <v>0</v>
      </c>
      <c r="BB13" s="2">
        <f t="shared" si="2"/>
        <v>0</v>
      </c>
      <c r="BC13" s="2">
        <f t="shared" si="3"/>
        <v>0</v>
      </c>
      <c r="BD13" s="2">
        <f t="shared" si="4"/>
        <v>0</v>
      </c>
      <c r="BE13" s="13">
        <f t="shared" si="5"/>
        <v>0</v>
      </c>
      <c r="BF13">
        <f t="shared" si="6"/>
        <v>0</v>
      </c>
      <c r="BG13">
        <f t="shared" si="7"/>
        <v>0</v>
      </c>
      <c r="BH13" s="14">
        <f t="shared" si="8"/>
        <v>0</v>
      </c>
      <c r="BI13">
        <f t="shared" si="9"/>
        <v>0</v>
      </c>
      <c r="BJ13">
        <f t="shared" si="10"/>
        <v>0</v>
      </c>
      <c r="BK13">
        <f t="shared" si="11"/>
        <v>0</v>
      </c>
      <c r="BL13">
        <f t="shared" si="12"/>
        <v>0</v>
      </c>
      <c r="BM13">
        <f t="shared" si="13"/>
        <v>0</v>
      </c>
      <c r="BN13">
        <f t="shared" si="14"/>
        <v>0</v>
      </c>
    </row>
    <row r="14" spans="3:69" x14ac:dyDescent="0.25">
      <c r="C14" s="2">
        <v>9</v>
      </c>
      <c r="D14" s="3" t="str">
        <f>CONCATENATE(Classe!C13," ",Classe!D13)</f>
        <v xml:space="preserve"> 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2">
        <f t="shared" si="0"/>
        <v>0</v>
      </c>
      <c r="BA14" s="2">
        <f t="shared" si="1"/>
        <v>0</v>
      </c>
      <c r="BB14" s="2">
        <f t="shared" si="2"/>
        <v>0</v>
      </c>
      <c r="BC14" s="2">
        <f t="shared" si="3"/>
        <v>0</v>
      </c>
      <c r="BD14" s="2">
        <f t="shared" si="4"/>
        <v>0</v>
      </c>
      <c r="BE14" s="13">
        <f t="shared" si="5"/>
        <v>0</v>
      </c>
      <c r="BF14">
        <f t="shared" si="6"/>
        <v>0</v>
      </c>
      <c r="BG14">
        <f t="shared" si="7"/>
        <v>0</v>
      </c>
      <c r="BH14" s="14">
        <f t="shared" si="8"/>
        <v>0</v>
      </c>
      <c r="BI14">
        <f t="shared" si="9"/>
        <v>0</v>
      </c>
      <c r="BJ14">
        <f t="shared" si="10"/>
        <v>0</v>
      </c>
      <c r="BK14">
        <f t="shared" si="11"/>
        <v>0</v>
      </c>
      <c r="BL14">
        <f t="shared" si="12"/>
        <v>0</v>
      </c>
      <c r="BM14">
        <f t="shared" si="13"/>
        <v>0</v>
      </c>
      <c r="BN14">
        <f t="shared" si="14"/>
        <v>0</v>
      </c>
    </row>
    <row r="15" spans="3:69" x14ac:dyDescent="0.25">
      <c r="C15" s="2">
        <v>10</v>
      </c>
      <c r="D15" s="3" t="str">
        <f>CONCATENATE(Classe!C14," ",Classe!D14)</f>
        <v xml:space="preserve"> 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2">
        <f t="shared" si="0"/>
        <v>0</v>
      </c>
      <c r="BA15" s="2">
        <f t="shared" si="1"/>
        <v>0</v>
      </c>
      <c r="BB15" s="2">
        <f t="shared" si="2"/>
        <v>0</v>
      </c>
      <c r="BC15" s="2">
        <f t="shared" si="3"/>
        <v>0</v>
      </c>
      <c r="BD15" s="2">
        <f t="shared" si="4"/>
        <v>0</v>
      </c>
      <c r="BE15" s="13">
        <f t="shared" si="5"/>
        <v>0</v>
      </c>
      <c r="BF15">
        <f t="shared" si="6"/>
        <v>0</v>
      </c>
      <c r="BG15">
        <f t="shared" si="7"/>
        <v>0</v>
      </c>
      <c r="BH15" s="14">
        <f t="shared" si="8"/>
        <v>0</v>
      </c>
      <c r="BI15">
        <f t="shared" si="9"/>
        <v>0</v>
      </c>
      <c r="BJ15">
        <f t="shared" si="10"/>
        <v>0</v>
      </c>
      <c r="BK15">
        <f t="shared" si="11"/>
        <v>0</v>
      </c>
      <c r="BL15">
        <f t="shared" si="12"/>
        <v>0</v>
      </c>
      <c r="BM15">
        <f t="shared" si="13"/>
        <v>0</v>
      </c>
      <c r="BN15">
        <f t="shared" si="14"/>
        <v>0</v>
      </c>
    </row>
    <row r="16" spans="3:69" x14ac:dyDescent="0.25">
      <c r="C16" s="2">
        <v>11</v>
      </c>
      <c r="D16" s="3" t="str">
        <f>CONCATENATE(Classe!C15," ",Classe!D15)</f>
        <v xml:space="preserve"> 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2">
        <f t="shared" si="0"/>
        <v>0</v>
      </c>
      <c r="BA16" s="2">
        <f t="shared" si="1"/>
        <v>0</v>
      </c>
      <c r="BB16" s="2">
        <f t="shared" si="2"/>
        <v>0</v>
      </c>
      <c r="BC16" s="2">
        <f t="shared" si="3"/>
        <v>0</v>
      </c>
      <c r="BD16" s="2">
        <f t="shared" si="4"/>
        <v>0</v>
      </c>
      <c r="BE16" s="13">
        <f t="shared" si="5"/>
        <v>0</v>
      </c>
      <c r="BF16">
        <f t="shared" si="6"/>
        <v>0</v>
      </c>
      <c r="BG16">
        <f t="shared" si="7"/>
        <v>0</v>
      </c>
      <c r="BH16" s="14">
        <f t="shared" si="8"/>
        <v>0</v>
      </c>
      <c r="BI16">
        <f t="shared" si="9"/>
        <v>0</v>
      </c>
      <c r="BJ16">
        <f t="shared" si="10"/>
        <v>0</v>
      </c>
      <c r="BK16">
        <f t="shared" si="11"/>
        <v>0</v>
      </c>
      <c r="BL16">
        <f t="shared" si="12"/>
        <v>0</v>
      </c>
      <c r="BM16">
        <f t="shared" si="13"/>
        <v>0</v>
      </c>
      <c r="BN16">
        <f t="shared" si="14"/>
        <v>0</v>
      </c>
    </row>
    <row r="17" spans="3:66" x14ac:dyDescent="0.25">
      <c r="C17" s="2">
        <v>12</v>
      </c>
      <c r="D17" s="3" t="str">
        <f>CONCATENATE(Classe!C16," ",Classe!D16)</f>
        <v xml:space="preserve"> </v>
      </c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2">
        <f t="shared" si="0"/>
        <v>0</v>
      </c>
      <c r="BA17" s="2">
        <f t="shared" si="1"/>
        <v>0</v>
      </c>
      <c r="BB17" s="2">
        <f t="shared" si="2"/>
        <v>0</v>
      </c>
      <c r="BC17" s="2">
        <f t="shared" si="3"/>
        <v>0</v>
      </c>
      <c r="BD17" s="2">
        <f t="shared" si="4"/>
        <v>0</v>
      </c>
      <c r="BE17" s="13">
        <f t="shared" si="5"/>
        <v>0</v>
      </c>
      <c r="BF17">
        <f t="shared" si="6"/>
        <v>0</v>
      </c>
      <c r="BG17">
        <f t="shared" si="7"/>
        <v>0</v>
      </c>
      <c r="BH17" s="14">
        <f t="shared" si="8"/>
        <v>0</v>
      </c>
      <c r="BI17">
        <f t="shared" si="9"/>
        <v>0</v>
      </c>
      <c r="BJ17">
        <f t="shared" si="10"/>
        <v>0</v>
      </c>
      <c r="BK17">
        <f t="shared" si="11"/>
        <v>0</v>
      </c>
      <c r="BL17">
        <f t="shared" si="12"/>
        <v>0</v>
      </c>
      <c r="BM17">
        <f t="shared" si="13"/>
        <v>0</v>
      </c>
      <c r="BN17">
        <f t="shared" si="14"/>
        <v>0</v>
      </c>
    </row>
    <row r="18" spans="3:66" x14ac:dyDescent="0.25">
      <c r="C18" s="2">
        <v>13</v>
      </c>
      <c r="D18" s="3" t="str">
        <f>CONCATENATE(Classe!C17," ",Classe!D17)</f>
        <v xml:space="preserve"> </v>
      </c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2">
        <f t="shared" si="0"/>
        <v>0</v>
      </c>
      <c r="BA18" s="2">
        <f t="shared" si="1"/>
        <v>0</v>
      </c>
      <c r="BB18" s="2">
        <f t="shared" si="2"/>
        <v>0</v>
      </c>
      <c r="BC18" s="2">
        <f t="shared" si="3"/>
        <v>0</v>
      </c>
      <c r="BD18" s="2">
        <f t="shared" si="4"/>
        <v>0</v>
      </c>
      <c r="BE18" s="13">
        <f t="shared" si="5"/>
        <v>0</v>
      </c>
      <c r="BF18">
        <f t="shared" si="6"/>
        <v>0</v>
      </c>
      <c r="BG18">
        <f t="shared" si="7"/>
        <v>0</v>
      </c>
      <c r="BH18" s="14">
        <f t="shared" si="8"/>
        <v>0</v>
      </c>
      <c r="BI18">
        <f t="shared" si="9"/>
        <v>0</v>
      </c>
      <c r="BJ18">
        <f t="shared" si="10"/>
        <v>0</v>
      </c>
      <c r="BK18">
        <f t="shared" si="11"/>
        <v>0</v>
      </c>
      <c r="BL18">
        <f t="shared" si="12"/>
        <v>0</v>
      </c>
      <c r="BM18">
        <f t="shared" si="13"/>
        <v>0</v>
      </c>
      <c r="BN18">
        <f t="shared" si="14"/>
        <v>0</v>
      </c>
    </row>
    <row r="19" spans="3:66" x14ac:dyDescent="0.25">
      <c r="C19" s="2">
        <v>14</v>
      </c>
      <c r="D19" s="3" t="str">
        <f>CONCATENATE(Classe!C18," ",Classe!D18)</f>
        <v xml:space="preserve"> 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2">
        <f t="shared" si="0"/>
        <v>0</v>
      </c>
      <c r="BA19" s="2">
        <f t="shared" si="1"/>
        <v>0</v>
      </c>
      <c r="BB19" s="2">
        <f t="shared" si="2"/>
        <v>0</v>
      </c>
      <c r="BC19" s="2">
        <f t="shared" si="3"/>
        <v>0</v>
      </c>
      <c r="BD19" s="2">
        <f t="shared" si="4"/>
        <v>0</v>
      </c>
      <c r="BE19" s="13">
        <f t="shared" si="5"/>
        <v>0</v>
      </c>
      <c r="BF19">
        <f t="shared" si="6"/>
        <v>0</v>
      </c>
      <c r="BG19">
        <f t="shared" si="7"/>
        <v>0</v>
      </c>
      <c r="BH19" s="14">
        <f t="shared" si="8"/>
        <v>0</v>
      </c>
      <c r="BI19">
        <f t="shared" si="9"/>
        <v>0</v>
      </c>
      <c r="BJ19">
        <f t="shared" si="10"/>
        <v>0</v>
      </c>
      <c r="BK19">
        <f t="shared" si="11"/>
        <v>0</v>
      </c>
      <c r="BL19">
        <f t="shared" si="12"/>
        <v>0</v>
      </c>
      <c r="BM19">
        <f t="shared" si="13"/>
        <v>0</v>
      </c>
      <c r="BN19">
        <f t="shared" si="14"/>
        <v>0</v>
      </c>
    </row>
    <row r="20" spans="3:66" x14ac:dyDescent="0.25">
      <c r="C20" s="2">
        <v>15</v>
      </c>
      <c r="D20" s="3" t="str">
        <f>CONCATENATE(Classe!C19," ",Classe!D19)</f>
        <v xml:space="preserve"> 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2">
        <f t="shared" si="0"/>
        <v>0</v>
      </c>
      <c r="BA20" s="2">
        <f t="shared" si="1"/>
        <v>0</v>
      </c>
      <c r="BB20" s="2">
        <f t="shared" si="2"/>
        <v>0</v>
      </c>
      <c r="BC20" s="2">
        <f t="shared" si="3"/>
        <v>0</v>
      </c>
      <c r="BD20" s="2">
        <f t="shared" si="4"/>
        <v>0</v>
      </c>
      <c r="BE20" s="13">
        <f t="shared" si="5"/>
        <v>0</v>
      </c>
      <c r="BF20">
        <f t="shared" si="6"/>
        <v>0</v>
      </c>
      <c r="BG20">
        <f t="shared" si="7"/>
        <v>0</v>
      </c>
      <c r="BH20" s="14">
        <f t="shared" si="8"/>
        <v>0</v>
      </c>
      <c r="BI20">
        <f t="shared" si="9"/>
        <v>0</v>
      </c>
      <c r="BJ20">
        <f t="shared" si="10"/>
        <v>0</v>
      </c>
      <c r="BK20">
        <f t="shared" si="11"/>
        <v>0</v>
      </c>
      <c r="BL20">
        <f t="shared" si="12"/>
        <v>0</v>
      </c>
      <c r="BM20">
        <f t="shared" si="13"/>
        <v>0</v>
      </c>
      <c r="BN20">
        <f t="shared" si="14"/>
        <v>0</v>
      </c>
    </row>
    <row r="21" spans="3:66" x14ac:dyDescent="0.25">
      <c r="C21" s="2">
        <v>16</v>
      </c>
      <c r="D21" s="3" t="str">
        <f>CONCATENATE(Classe!C20," ",Classe!D20)</f>
        <v xml:space="preserve"> 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2">
        <f t="shared" si="0"/>
        <v>0</v>
      </c>
      <c r="BA21" s="2">
        <f t="shared" si="1"/>
        <v>0</v>
      </c>
      <c r="BB21" s="2">
        <f t="shared" si="2"/>
        <v>0</v>
      </c>
      <c r="BC21" s="2">
        <f t="shared" si="3"/>
        <v>0</v>
      </c>
      <c r="BD21" s="2">
        <f t="shared" si="4"/>
        <v>0</v>
      </c>
      <c r="BE21" s="13">
        <f t="shared" si="5"/>
        <v>0</v>
      </c>
      <c r="BF21">
        <f t="shared" si="6"/>
        <v>0</v>
      </c>
      <c r="BG21">
        <f t="shared" si="7"/>
        <v>0</v>
      </c>
      <c r="BH21" s="14">
        <f t="shared" si="8"/>
        <v>0</v>
      </c>
      <c r="BI21">
        <f t="shared" si="9"/>
        <v>0</v>
      </c>
      <c r="BJ21">
        <f t="shared" si="10"/>
        <v>0</v>
      </c>
      <c r="BK21">
        <f t="shared" si="11"/>
        <v>0</v>
      </c>
      <c r="BL21">
        <f t="shared" si="12"/>
        <v>0</v>
      </c>
      <c r="BM21">
        <f t="shared" si="13"/>
        <v>0</v>
      </c>
      <c r="BN21">
        <f t="shared" si="14"/>
        <v>0</v>
      </c>
    </row>
    <row r="22" spans="3:66" x14ac:dyDescent="0.25">
      <c r="C22" s="2">
        <v>17</v>
      </c>
      <c r="D22" s="3" t="str">
        <f>CONCATENATE(Classe!C21," ",Classe!D21)</f>
        <v xml:space="preserve"> 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2">
        <f t="shared" si="0"/>
        <v>0</v>
      </c>
      <c r="BA22" s="2">
        <f t="shared" si="1"/>
        <v>0</v>
      </c>
      <c r="BB22" s="2">
        <f t="shared" si="2"/>
        <v>0</v>
      </c>
      <c r="BC22" s="2">
        <f t="shared" si="3"/>
        <v>0</v>
      </c>
      <c r="BD22" s="2">
        <f t="shared" si="4"/>
        <v>0</v>
      </c>
      <c r="BE22" s="13">
        <f t="shared" si="5"/>
        <v>0</v>
      </c>
      <c r="BF22">
        <f t="shared" si="6"/>
        <v>0</v>
      </c>
      <c r="BG22">
        <f t="shared" si="7"/>
        <v>0</v>
      </c>
      <c r="BH22" s="14">
        <f t="shared" si="8"/>
        <v>0</v>
      </c>
      <c r="BI22">
        <f t="shared" si="9"/>
        <v>0</v>
      </c>
      <c r="BJ22">
        <f t="shared" si="10"/>
        <v>0</v>
      </c>
      <c r="BK22">
        <f t="shared" si="11"/>
        <v>0</v>
      </c>
      <c r="BL22">
        <f t="shared" si="12"/>
        <v>0</v>
      </c>
      <c r="BM22">
        <f t="shared" si="13"/>
        <v>0</v>
      </c>
      <c r="BN22">
        <f t="shared" si="14"/>
        <v>0</v>
      </c>
    </row>
    <row r="23" spans="3:66" x14ac:dyDescent="0.25">
      <c r="C23" s="2">
        <v>18</v>
      </c>
      <c r="D23" s="3" t="str">
        <f>CONCATENATE(Classe!C22," ",Classe!D22)</f>
        <v xml:space="preserve"> 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2">
        <f t="shared" si="0"/>
        <v>0</v>
      </c>
      <c r="BA23" s="2">
        <f t="shared" si="1"/>
        <v>0</v>
      </c>
      <c r="BB23" s="2">
        <f t="shared" si="2"/>
        <v>0</v>
      </c>
      <c r="BC23" s="2">
        <f t="shared" si="3"/>
        <v>0</v>
      </c>
      <c r="BD23" s="2">
        <f t="shared" si="4"/>
        <v>0</v>
      </c>
      <c r="BE23" s="13">
        <f t="shared" si="5"/>
        <v>0</v>
      </c>
      <c r="BF23">
        <f t="shared" si="6"/>
        <v>0</v>
      </c>
      <c r="BG23">
        <f t="shared" si="7"/>
        <v>0</v>
      </c>
      <c r="BH23" s="14">
        <f t="shared" si="8"/>
        <v>0</v>
      </c>
      <c r="BI23">
        <f t="shared" si="9"/>
        <v>0</v>
      </c>
      <c r="BJ23">
        <f t="shared" si="10"/>
        <v>0</v>
      </c>
      <c r="BK23">
        <f t="shared" si="11"/>
        <v>0</v>
      </c>
      <c r="BL23">
        <f t="shared" si="12"/>
        <v>0</v>
      </c>
      <c r="BM23">
        <f t="shared" si="13"/>
        <v>0</v>
      </c>
      <c r="BN23">
        <f t="shared" si="14"/>
        <v>0</v>
      </c>
    </row>
    <row r="24" spans="3:66" x14ac:dyDescent="0.25">
      <c r="C24" s="2">
        <v>19</v>
      </c>
      <c r="D24" s="3" t="str">
        <f>CONCATENATE(Classe!C23," ",Classe!D23)</f>
        <v xml:space="preserve"> 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2">
        <f t="shared" si="0"/>
        <v>0</v>
      </c>
      <c r="BA24" s="2">
        <f t="shared" si="1"/>
        <v>0</v>
      </c>
      <c r="BB24" s="2">
        <f t="shared" si="2"/>
        <v>0</v>
      </c>
      <c r="BC24" s="2">
        <f t="shared" si="3"/>
        <v>0</v>
      </c>
      <c r="BD24" s="2">
        <f t="shared" si="4"/>
        <v>0</v>
      </c>
      <c r="BE24" s="13">
        <f t="shared" si="5"/>
        <v>0</v>
      </c>
      <c r="BF24">
        <f t="shared" si="6"/>
        <v>0</v>
      </c>
      <c r="BG24">
        <f t="shared" si="7"/>
        <v>0</v>
      </c>
      <c r="BH24" s="14">
        <f t="shared" si="8"/>
        <v>0</v>
      </c>
      <c r="BI24">
        <f t="shared" si="9"/>
        <v>0</v>
      </c>
      <c r="BJ24">
        <f t="shared" si="10"/>
        <v>0</v>
      </c>
      <c r="BK24">
        <f t="shared" si="11"/>
        <v>0</v>
      </c>
      <c r="BL24">
        <f t="shared" si="12"/>
        <v>0</v>
      </c>
      <c r="BM24">
        <f t="shared" si="13"/>
        <v>0</v>
      </c>
      <c r="BN24">
        <f t="shared" si="14"/>
        <v>0</v>
      </c>
    </row>
    <row r="25" spans="3:66" x14ac:dyDescent="0.25">
      <c r="C25" s="2">
        <v>20</v>
      </c>
      <c r="D25" s="3" t="str">
        <f>CONCATENATE(Classe!C24," ",Classe!D24)</f>
        <v xml:space="preserve"> 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2">
        <f t="shared" si="0"/>
        <v>0</v>
      </c>
      <c r="BA25" s="2">
        <f t="shared" si="1"/>
        <v>0</v>
      </c>
      <c r="BB25" s="2">
        <f t="shared" si="2"/>
        <v>0</v>
      </c>
      <c r="BC25" s="2">
        <f t="shared" si="3"/>
        <v>0</v>
      </c>
      <c r="BD25" s="2">
        <f t="shared" si="4"/>
        <v>0</v>
      </c>
      <c r="BE25" s="13">
        <f t="shared" si="5"/>
        <v>0</v>
      </c>
      <c r="BF25">
        <f t="shared" si="6"/>
        <v>0</v>
      </c>
      <c r="BG25">
        <f t="shared" si="7"/>
        <v>0</v>
      </c>
      <c r="BH25" s="14">
        <f t="shared" si="8"/>
        <v>0</v>
      </c>
      <c r="BI25">
        <f t="shared" si="9"/>
        <v>0</v>
      </c>
      <c r="BJ25">
        <f t="shared" si="10"/>
        <v>0</v>
      </c>
      <c r="BK25">
        <f t="shared" si="11"/>
        <v>0</v>
      </c>
      <c r="BL25">
        <f t="shared" si="12"/>
        <v>0</v>
      </c>
      <c r="BM25">
        <f t="shared" si="13"/>
        <v>0</v>
      </c>
      <c r="BN25">
        <f t="shared" si="14"/>
        <v>0</v>
      </c>
    </row>
    <row r="26" spans="3:66" x14ac:dyDescent="0.25">
      <c r="C26" s="2">
        <v>21</v>
      </c>
      <c r="D26" s="3" t="str">
        <f>CONCATENATE(Classe!C25," ",Classe!D25)</f>
        <v xml:space="preserve"> 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2">
        <f t="shared" si="0"/>
        <v>0</v>
      </c>
      <c r="BA26" s="2">
        <f t="shared" si="1"/>
        <v>0</v>
      </c>
      <c r="BB26" s="2">
        <f t="shared" si="2"/>
        <v>0</v>
      </c>
      <c r="BC26" s="2">
        <f t="shared" si="3"/>
        <v>0</v>
      </c>
      <c r="BD26" s="2">
        <f t="shared" si="4"/>
        <v>0</v>
      </c>
      <c r="BE26" s="13">
        <f t="shared" si="5"/>
        <v>0</v>
      </c>
      <c r="BF26">
        <f t="shared" si="6"/>
        <v>0</v>
      </c>
      <c r="BG26">
        <f t="shared" si="7"/>
        <v>0</v>
      </c>
      <c r="BH26" s="14">
        <f t="shared" si="8"/>
        <v>0</v>
      </c>
      <c r="BI26">
        <f t="shared" si="9"/>
        <v>0</v>
      </c>
      <c r="BJ26">
        <f t="shared" si="10"/>
        <v>0</v>
      </c>
      <c r="BK26">
        <f t="shared" si="11"/>
        <v>0</v>
      </c>
      <c r="BL26">
        <f t="shared" si="12"/>
        <v>0</v>
      </c>
      <c r="BM26">
        <f t="shared" si="13"/>
        <v>0</v>
      </c>
      <c r="BN26">
        <f t="shared" si="14"/>
        <v>0</v>
      </c>
    </row>
    <row r="27" spans="3:66" x14ac:dyDescent="0.25">
      <c r="C27" s="2">
        <v>22</v>
      </c>
      <c r="D27" s="3" t="str">
        <f>CONCATENATE(Classe!C26," ",Classe!D26)</f>
        <v xml:space="preserve"> 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2">
        <f t="shared" si="0"/>
        <v>0</v>
      </c>
      <c r="BA27" s="2">
        <f t="shared" si="1"/>
        <v>0</v>
      </c>
      <c r="BB27" s="2">
        <f t="shared" si="2"/>
        <v>0</v>
      </c>
      <c r="BC27" s="2">
        <f t="shared" si="3"/>
        <v>0</v>
      </c>
      <c r="BD27" s="2">
        <f t="shared" si="4"/>
        <v>0</v>
      </c>
      <c r="BE27" s="13">
        <f t="shared" si="5"/>
        <v>0</v>
      </c>
      <c r="BF27">
        <f t="shared" si="6"/>
        <v>0</v>
      </c>
      <c r="BG27">
        <f t="shared" si="7"/>
        <v>0</v>
      </c>
      <c r="BH27" s="14">
        <f t="shared" si="8"/>
        <v>0</v>
      </c>
      <c r="BI27">
        <f t="shared" si="9"/>
        <v>0</v>
      </c>
      <c r="BJ27">
        <f t="shared" si="10"/>
        <v>0</v>
      </c>
      <c r="BK27">
        <f t="shared" si="11"/>
        <v>0</v>
      </c>
      <c r="BL27">
        <f t="shared" si="12"/>
        <v>0</v>
      </c>
      <c r="BM27">
        <f t="shared" si="13"/>
        <v>0</v>
      </c>
      <c r="BN27">
        <f t="shared" si="14"/>
        <v>0</v>
      </c>
    </row>
    <row r="28" spans="3:66" x14ac:dyDescent="0.25">
      <c r="C28" s="2">
        <v>23</v>
      </c>
      <c r="D28" s="3" t="str">
        <f>CONCATENATE(Classe!C27," ",Classe!D27)</f>
        <v xml:space="preserve"> 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2">
        <f t="shared" si="0"/>
        <v>0</v>
      </c>
      <c r="BA28" s="2">
        <f t="shared" si="1"/>
        <v>0</v>
      </c>
      <c r="BB28" s="2">
        <f t="shared" si="2"/>
        <v>0</v>
      </c>
      <c r="BC28" s="2">
        <f t="shared" si="3"/>
        <v>0</v>
      </c>
      <c r="BD28" s="2">
        <f t="shared" si="4"/>
        <v>0</v>
      </c>
      <c r="BE28" s="13">
        <f t="shared" si="5"/>
        <v>0</v>
      </c>
      <c r="BF28">
        <f t="shared" si="6"/>
        <v>0</v>
      </c>
      <c r="BG28">
        <f t="shared" si="7"/>
        <v>0</v>
      </c>
      <c r="BH28" s="14">
        <f t="shared" si="8"/>
        <v>0</v>
      </c>
      <c r="BI28">
        <f t="shared" si="9"/>
        <v>0</v>
      </c>
      <c r="BJ28">
        <f t="shared" si="10"/>
        <v>0</v>
      </c>
      <c r="BK28">
        <f t="shared" si="11"/>
        <v>0</v>
      </c>
      <c r="BL28">
        <f t="shared" si="12"/>
        <v>0</v>
      </c>
      <c r="BM28">
        <f t="shared" si="13"/>
        <v>0</v>
      </c>
      <c r="BN28">
        <f t="shared" si="14"/>
        <v>0</v>
      </c>
    </row>
    <row r="29" spans="3:66" x14ac:dyDescent="0.25">
      <c r="C29" s="2">
        <v>24</v>
      </c>
      <c r="D29" s="3" t="str">
        <f>CONCATENATE(Classe!C28," ",Classe!D28)</f>
        <v xml:space="preserve"> 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2">
        <f t="shared" si="0"/>
        <v>0</v>
      </c>
      <c r="BA29" s="2">
        <f t="shared" si="1"/>
        <v>0</v>
      </c>
      <c r="BB29" s="2">
        <f t="shared" si="2"/>
        <v>0</v>
      </c>
      <c r="BC29" s="2">
        <f t="shared" si="3"/>
        <v>0</v>
      </c>
      <c r="BD29" s="2">
        <f t="shared" si="4"/>
        <v>0</v>
      </c>
      <c r="BE29" s="13">
        <f t="shared" si="5"/>
        <v>0</v>
      </c>
      <c r="BF29">
        <f t="shared" si="6"/>
        <v>0</v>
      </c>
      <c r="BG29">
        <f t="shared" si="7"/>
        <v>0</v>
      </c>
      <c r="BH29" s="14">
        <f t="shared" si="8"/>
        <v>0</v>
      </c>
      <c r="BI29">
        <f t="shared" si="9"/>
        <v>0</v>
      </c>
      <c r="BJ29">
        <f t="shared" si="10"/>
        <v>0</v>
      </c>
      <c r="BK29">
        <f t="shared" si="11"/>
        <v>0</v>
      </c>
      <c r="BL29">
        <f t="shared" si="12"/>
        <v>0</v>
      </c>
      <c r="BM29">
        <f t="shared" si="13"/>
        <v>0</v>
      </c>
      <c r="BN29">
        <f t="shared" si="14"/>
        <v>0</v>
      </c>
    </row>
    <row r="30" spans="3:66" x14ac:dyDescent="0.25">
      <c r="C30" s="2">
        <v>25</v>
      </c>
      <c r="D30" s="3" t="str">
        <f>CONCATENATE(Classe!C29," ",Classe!D29)</f>
        <v xml:space="preserve"> 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2">
        <f t="shared" si="0"/>
        <v>0</v>
      </c>
      <c r="BA30" s="2">
        <f t="shared" si="1"/>
        <v>0</v>
      </c>
      <c r="BB30" s="2">
        <f t="shared" si="2"/>
        <v>0</v>
      </c>
      <c r="BC30" s="2">
        <f t="shared" si="3"/>
        <v>0</v>
      </c>
      <c r="BD30" s="2">
        <f t="shared" si="4"/>
        <v>0</v>
      </c>
      <c r="BE30" s="13">
        <f t="shared" si="5"/>
        <v>0</v>
      </c>
      <c r="BF30">
        <f t="shared" si="6"/>
        <v>0</v>
      </c>
      <c r="BG30">
        <f t="shared" si="7"/>
        <v>0</v>
      </c>
      <c r="BH30" s="14">
        <f t="shared" si="8"/>
        <v>0</v>
      </c>
      <c r="BI30">
        <f t="shared" si="9"/>
        <v>0</v>
      </c>
      <c r="BJ30">
        <f t="shared" si="10"/>
        <v>0</v>
      </c>
      <c r="BK30">
        <f t="shared" si="11"/>
        <v>0</v>
      </c>
      <c r="BL30">
        <f t="shared" si="12"/>
        <v>0</v>
      </c>
      <c r="BM30">
        <f t="shared" si="13"/>
        <v>0</v>
      </c>
      <c r="BN30">
        <f t="shared" si="14"/>
        <v>0</v>
      </c>
    </row>
    <row r="31" spans="3:66" x14ac:dyDescent="0.25">
      <c r="C31" s="2">
        <v>26</v>
      </c>
      <c r="D31" s="3" t="str">
        <f>CONCATENATE(Classe!C30," ",Classe!D30)</f>
        <v xml:space="preserve"> 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2">
        <f t="shared" si="0"/>
        <v>0</v>
      </c>
      <c r="BA31" s="2">
        <f t="shared" si="1"/>
        <v>0</v>
      </c>
      <c r="BB31" s="2">
        <f t="shared" si="2"/>
        <v>0</v>
      </c>
      <c r="BC31" s="2">
        <f t="shared" si="3"/>
        <v>0</v>
      </c>
      <c r="BD31" s="2">
        <f t="shared" si="4"/>
        <v>0</v>
      </c>
      <c r="BE31" s="13">
        <f t="shared" si="5"/>
        <v>0</v>
      </c>
      <c r="BF31">
        <f t="shared" si="6"/>
        <v>0</v>
      </c>
      <c r="BG31">
        <f t="shared" si="7"/>
        <v>0</v>
      </c>
      <c r="BH31" s="14">
        <f t="shared" si="8"/>
        <v>0</v>
      </c>
      <c r="BI31">
        <f t="shared" si="9"/>
        <v>0</v>
      </c>
      <c r="BJ31">
        <f t="shared" si="10"/>
        <v>0</v>
      </c>
      <c r="BK31">
        <f t="shared" si="11"/>
        <v>0</v>
      </c>
      <c r="BL31">
        <f t="shared" si="12"/>
        <v>0</v>
      </c>
      <c r="BM31">
        <f t="shared" si="13"/>
        <v>0</v>
      </c>
      <c r="BN31">
        <f t="shared" si="14"/>
        <v>0</v>
      </c>
    </row>
    <row r="32" spans="3:66" x14ac:dyDescent="0.25">
      <c r="C32" s="2">
        <v>27</v>
      </c>
      <c r="D32" s="3" t="str">
        <f>CONCATENATE(Classe!C31," ",Classe!D31)</f>
        <v xml:space="preserve"> 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2">
        <f t="shared" si="0"/>
        <v>0</v>
      </c>
      <c r="BA32" s="2">
        <f t="shared" si="1"/>
        <v>0</v>
      </c>
      <c r="BB32" s="2">
        <f t="shared" si="2"/>
        <v>0</v>
      </c>
      <c r="BC32" s="2">
        <f t="shared" si="3"/>
        <v>0</v>
      </c>
      <c r="BD32" s="2">
        <f t="shared" si="4"/>
        <v>0</v>
      </c>
      <c r="BE32" s="13">
        <f t="shared" si="5"/>
        <v>0</v>
      </c>
      <c r="BF32">
        <f t="shared" si="6"/>
        <v>0</v>
      </c>
      <c r="BG32">
        <f t="shared" si="7"/>
        <v>0</v>
      </c>
      <c r="BH32" s="14">
        <f t="shared" si="8"/>
        <v>0</v>
      </c>
      <c r="BI32">
        <f t="shared" si="9"/>
        <v>0</v>
      </c>
      <c r="BJ32">
        <f t="shared" si="10"/>
        <v>0</v>
      </c>
      <c r="BK32">
        <f t="shared" si="11"/>
        <v>0</v>
      </c>
      <c r="BL32">
        <f t="shared" si="12"/>
        <v>0</v>
      </c>
      <c r="BM32">
        <f t="shared" si="13"/>
        <v>0</v>
      </c>
      <c r="BN32">
        <f t="shared" si="14"/>
        <v>0</v>
      </c>
    </row>
    <row r="33" spans="3:66" x14ac:dyDescent="0.25">
      <c r="C33" s="2">
        <v>28</v>
      </c>
      <c r="D33" s="3" t="str">
        <f>CONCATENATE(Classe!C32," ",Classe!D32)</f>
        <v xml:space="preserve"> 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2">
        <f t="shared" si="0"/>
        <v>0</v>
      </c>
      <c r="BA33" s="2">
        <f t="shared" si="1"/>
        <v>0</v>
      </c>
      <c r="BB33" s="2">
        <f t="shared" si="2"/>
        <v>0</v>
      </c>
      <c r="BC33" s="2">
        <f t="shared" si="3"/>
        <v>0</v>
      </c>
      <c r="BD33" s="2">
        <f t="shared" si="4"/>
        <v>0</v>
      </c>
      <c r="BE33" s="13">
        <f t="shared" si="5"/>
        <v>0</v>
      </c>
      <c r="BF33">
        <f t="shared" si="6"/>
        <v>0</v>
      </c>
      <c r="BG33">
        <f t="shared" si="7"/>
        <v>0</v>
      </c>
      <c r="BH33" s="14">
        <f t="shared" si="8"/>
        <v>0</v>
      </c>
      <c r="BI33">
        <f t="shared" si="9"/>
        <v>0</v>
      </c>
      <c r="BJ33">
        <f t="shared" si="10"/>
        <v>0</v>
      </c>
      <c r="BK33">
        <f t="shared" si="11"/>
        <v>0</v>
      </c>
      <c r="BL33">
        <f t="shared" si="12"/>
        <v>0</v>
      </c>
      <c r="BM33">
        <f t="shared" si="13"/>
        <v>0</v>
      </c>
      <c r="BN33">
        <f t="shared" si="14"/>
        <v>0</v>
      </c>
    </row>
    <row r="34" spans="3:66" x14ac:dyDescent="0.25">
      <c r="C34" s="2">
        <v>29</v>
      </c>
      <c r="D34" s="3" t="str">
        <f>CONCATENATE(Classe!C33," ",Classe!D33)</f>
        <v xml:space="preserve"> 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2">
        <f t="shared" si="0"/>
        <v>0</v>
      </c>
      <c r="BA34" s="2">
        <f t="shared" si="1"/>
        <v>0</v>
      </c>
      <c r="BB34" s="2">
        <f t="shared" si="2"/>
        <v>0</v>
      </c>
      <c r="BC34" s="2">
        <f t="shared" si="3"/>
        <v>0</v>
      </c>
      <c r="BD34" s="2">
        <f t="shared" si="4"/>
        <v>0</v>
      </c>
      <c r="BE34" s="13">
        <f t="shared" si="5"/>
        <v>0</v>
      </c>
      <c r="BF34">
        <f t="shared" si="6"/>
        <v>0</v>
      </c>
      <c r="BG34">
        <f t="shared" si="7"/>
        <v>0</v>
      </c>
      <c r="BH34" s="14">
        <f t="shared" si="8"/>
        <v>0</v>
      </c>
      <c r="BI34">
        <f t="shared" si="9"/>
        <v>0</v>
      </c>
      <c r="BJ34">
        <f t="shared" si="10"/>
        <v>0</v>
      </c>
      <c r="BK34">
        <f t="shared" si="11"/>
        <v>0</v>
      </c>
      <c r="BL34">
        <f t="shared" si="12"/>
        <v>0</v>
      </c>
      <c r="BM34">
        <f t="shared" si="13"/>
        <v>0</v>
      </c>
      <c r="BN34">
        <f t="shared" si="14"/>
        <v>0</v>
      </c>
    </row>
    <row r="35" spans="3:66" x14ac:dyDescent="0.25">
      <c r="C35" s="2">
        <v>30</v>
      </c>
      <c r="D35" s="3" t="str">
        <f>CONCATENATE(Classe!C34," ",Classe!D34)</f>
        <v xml:space="preserve"> 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2">
        <f t="shared" si="0"/>
        <v>0</v>
      </c>
      <c r="BA35" s="2">
        <f t="shared" si="1"/>
        <v>0</v>
      </c>
      <c r="BB35" s="2">
        <f t="shared" si="2"/>
        <v>0</v>
      </c>
      <c r="BC35" s="2">
        <f t="shared" si="3"/>
        <v>0</v>
      </c>
      <c r="BD35" s="2">
        <f t="shared" si="4"/>
        <v>0</v>
      </c>
      <c r="BE35" s="13">
        <f t="shared" si="5"/>
        <v>0</v>
      </c>
      <c r="BF35">
        <f t="shared" si="6"/>
        <v>0</v>
      </c>
      <c r="BG35">
        <f t="shared" si="7"/>
        <v>0</v>
      </c>
      <c r="BH35" s="14">
        <f t="shared" si="8"/>
        <v>0</v>
      </c>
      <c r="BI35">
        <f t="shared" si="9"/>
        <v>0</v>
      </c>
      <c r="BJ35">
        <f t="shared" si="10"/>
        <v>0</v>
      </c>
      <c r="BK35">
        <f t="shared" si="11"/>
        <v>0</v>
      </c>
      <c r="BL35">
        <f t="shared" si="12"/>
        <v>0</v>
      </c>
      <c r="BM35">
        <f t="shared" si="13"/>
        <v>0</v>
      </c>
      <c r="BN35">
        <f t="shared" si="14"/>
        <v>0</v>
      </c>
    </row>
    <row r="36" spans="3:66" x14ac:dyDescent="0.25">
      <c r="C36" s="2">
        <v>31</v>
      </c>
      <c r="D36" s="3" t="str">
        <f>CONCATENATE(Classe!C35," ",Classe!D35)</f>
        <v xml:space="preserve"> 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2">
        <f t="shared" si="0"/>
        <v>0</v>
      </c>
      <c r="BA36" s="2">
        <f t="shared" si="1"/>
        <v>0</v>
      </c>
      <c r="BB36" s="2">
        <f t="shared" si="2"/>
        <v>0</v>
      </c>
      <c r="BC36" s="2">
        <f t="shared" si="3"/>
        <v>0</v>
      </c>
      <c r="BD36" s="2">
        <f t="shared" si="4"/>
        <v>0</v>
      </c>
      <c r="BE36" s="13">
        <f t="shared" si="5"/>
        <v>0</v>
      </c>
      <c r="BF36">
        <f t="shared" si="6"/>
        <v>0</v>
      </c>
      <c r="BG36">
        <f t="shared" si="7"/>
        <v>0</v>
      </c>
      <c r="BH36" s="14">
        <f t="shared" si="8"/>
        <v>0</v>
      </c>
      <c r="BI36">
        <f t="shared" si="9"/>
        <v>0</v>
      </c>
      <c r="BJ36">
        <f t="shared" si="10"/>
        <v>0</v>
      </c>
      <c r="BK36">
        <f t="shared" si="11"/>
        <v>0</v>
      </c>
      <c r="BL36">
        <f t="shared" si="12"/>
        <v>0</v>
      </c>
      <c r="BM36">
        <f t="shared" si="13"/>
        <v>0</v>
      </c>
      <c r="BN36">
        <f t="shared" si="14"/>
        <v>0</v>
      </c>
    </row>
    <row r="37" spans="3:66" x14ac:dyDescent="0.25">
      <c r="C37" s="2">
        <v>32</v>
      </c>
      <c r="D37" s="3" t="str">
        <f>CONCATENATE(Classe!C36," ",Classe!D36)</f>
        <v xml:space="preserve"> 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2">
        <f t="shared" si="0"/>
        <v>0</v>
      </c>
      <c r="BA37" s="2">
        <f t="shared" si="1"/>
        <v>0</v>
      </c>
      <c r="BB37" s="2">
        <f t="shared" si="2"/>
        <v>0</v>
      </c>
      <c r="BC37" s="2">
        <f t="shared" si="3"/>
        <v>0</v>
      </c>
      <c r="BD37" s="2">
        <f t="shared" si="4"/>
        <v>0</v>
      </c>
      <c r="BE37" s="13">
        <f t="shared" si="5"/>
        <v>0</v>
      </c>
      <c r="BF37">
        <f t="shared" si="6"/>
        <v>0</v>
      </c>
      <c r="BG37">
        <f t="shared" si="7"/>
        <v>0</v>
      </c>
      <c r="BH37" s="14">
        <f t="shared" si="8"/>
        <v>0</v>
      </c>
      <c r="BI37">
        <f t="shared" si="9"/>
        <v>0</v>
      </c>
      <c r="BJ37">
        <f t="shared" si="10"/>
        <v>0</v>
      </c>
      <c r="BK37">
        <f t="shared" si="11"/>
        <v>0</v>
      </c>
      <c r="BL37">
        <f t="shared" si="12"/>
        <v>0</v>
      </c>
      <c r="BM37">
        <f t="shared" si="13"/>
        <v>0</v>
      </c>
      <c r="BN37">
        <f t="shared" si="14"/>
        <v>0</v>
      </c>
    </row>
    <row r="38" spans="3:66" x14ac:dyDescent="0.25">
      <c r="C38" s="2">
        <v>33</v>
      </c>
      <c r="D38" s="3" t="str">
        <f>CONCATENATE(Classe!C37," ",Classe!D37)</f>
        <v xml:space="preserve"> 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2">
        <f t="shared" si="0"/>
        <v>0</v>
      </c>
      <c r="BA38" s="2">
        <f t="shared" si="1"/>
        <v>0</v>
      </c>
      <c r="BB38" s="2">
        <f t="shared" si="2"/>
        <v>0</v>
      </c>
      <c r="BC38" s="2">
        <f t="shared" si="3"/>
        <v>0</v>
      </c>
      <c r="BD38" s="2">
        <f t="shared" si="4"/>
        <v>0</v>
      </c>
      <c r="BE38" s="13">
        <f t="shared" si="5"/>
        <v>0</v>
      </c>
      <c r="BF38">
        <f t="shared" si="6"/>
        <v>0</v>
      </c>
      <c r="BG38">
        <f t="shared" si="7"/>
        <v>0</v>
      </c>
      <c r="BH38" s="14">
        <f t="shared" si="8"/>
        <v>0</v>
      </c>
      <c r="BI38">
        <f t="shared" si="9"/>
        <v>0</v>
      </c>
      <c r="BJ38">
        <f t="shared" si="10"/>
        <v>0</v>
      </c>
      <c r="BK38">
        <f t="shared" si="11"/>
        <v>0</v>
      </c>
      <c r="BL38">
        <f t="shared" si="12"/>
        <v>0</v>
      </c>
      <c r="BM38">
        <f t="shared" si="13"/>
        <v>0</v>
      </c>
      <c r="BN38">
        <f t="shared" si="14"/>
        <v>0</v>
      </c>
    </row>
    <row r="39" spans="3:66" x14ac:dyDescent="0.25">
      <c r="C39" s="2">
        <v>34</v>
      </c>
      <c r="D39" s="3" t="str">
        <f>CONCATENATE(Classe!C38," ",Classe!D38)</f>
        <v xml:space="preserve"> 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2">
        <f t="shared" si="0"/>
        <v>0</v>
      </c>
      <c r="BA39" s="2">
        <f t="shared" si="1"/>
        <v>0</v>
      </c>
      <c r="BB39" s="2">
        <f t="shared" si="2"/>
        <v>0</v>
      </c>
      <c r="BC39" s="2">
        <f t="shared" si="3"/>
        <v>0</v>
      </c>
      <c r="BD39" s="2">
        <f t="shared" si="4"/>
        <v>0</v>
      </c>
      <c r="BE39" s="13">
        <f t="shared" si="5"/>
        <v>0</v>
      </c>
      <c r="BF39">
        <f t="shared" si="6"/>
        <v>0</v>
      </c>
      <c r="BG39">
        <f t="shared" si="7"/>
        <v>0</v>
      </c>
      <c r="BH39" s="14">
        <f t="shared" si="8"/>
        <v>0</v>
      </c>
      <c r="BI39">
        <f t="shared" si="9"/>
        <v>0</v>
      </c>
      <c r="BJ39">
        <f t="shared" si="10"/>
        <v>0</v>
      </c>
      <c r="BK39">
        <f t="shared" si="11"/>
        <v>0</v>
      </c>
      <c r="BL39">
        <f t="shared" si="12"/>
        <v>0</v>
      </c>
      <c r="BM39">
        <f t="shared" si="13"/>
        <v>0</v>
      </c>
      <c r="BN39">
        <f t="shared" si="14"/>
        <v>0</v>
      </c>
    </row>
    <row r="40" spans="3:66" x14ac:dyDescent="0.25">
      <c r="C40" s="2">
        <v>35</v>
      </c>
      <c r="D40" s="3" t="str">
        <f>CONCATENATE(Classe!C39," ",Classe!D39)</f>
        <v xml:space="preserve"> 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2">
        <f t="shared" si="0"/>
        <v>0</v>
      </c>
      <c r="BA40" s="2">
        <f t="shared" si="1"/>
        <v>0</v>
      </c>
      <c r="BB40" s="2">
        <f t="shared" si="2"/>
        <v>0</v>
      </c>
      <c r="BC40" s="2">
        <f t="shared" si="3"/>
        <v>0</v>
      </c>
      <c r="BD40" s="2">
        <f t="shared" si="4"/>
        <v>0</v>
      </c>
      <c r="BE40" s="13">
        <f t="shared" si="5"/>
        <v>0</v>
      </c>
      <c r="BF40">
        <f t="shared" si="6"/>
        <v>0</v>
      </c>
      <c r="BG40">
        <f t="shared" si="7"/>
        <v>0</v>
      </c>
      <c r="BH40" s="14">
        <f t="shared" si="8"/>
        <v>0</v>
      </c>
      <c r="BI40">
        <f t="shared" si="9"/>
        <v>0</v>
      </c>
      <c r="BJ40">
        <f t="shared" si="10"/>
        <v>0</v>
      </c>
      <c r="BK40">
        <f t="shared" si="11"/>
        <v>0</v>
      </c>
      <c r="BL40">
        <f t="shared" si="12"/>
        <v>0</v>
      </c>
      <c r="BM40">
        <f t="shared" si="13"/>
        <v>0</v>
      </c>
      <c r="BN40">
        <f t="shared" si="14"/>
        <v>0</v>
      </c>
    </row>
    <row r="41" spans="3:66" x14ac:dyDescent="0.25">
      <c r="C41" s="2">
        <v>36</v>
      </c>
      <c r="D41" s="3" t="str">
        <f>CONCATENATE(Classe!C40," ",Classe!D40)</f>
        <v xml:space="preserve"> 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2">
        <f t="shared" si="0"/>
        <v>0</v>
      </c>
      <c r="BA41" s="2">
        <f t="shared" si="1"/>
        <v>0</v>
      </c>
      <c r="BB41" s="2">
        <f t="shared" si="2"/>
        <v>0</v>
      </c>
      <c r="BC41" s="2">
        <f t="shared" si="3"/>
        <v>0</v>
      </c>
      <c r="BD41" s="2">
        <f t="shared" si="4"/>
        <v>0</v>
      </c>
      <c r="BE41" s="13">
        <f t="shared" si="5"/>
        <v>0</v>
      </c>
      <c r="BF41">
        <f t="shared" si="6"/>
        <v>0</v>
      </c>
      <c r="BG41">
        <f t="shared" si="7"/>
        <v>0</v>
      </c>
      <c r="BH41" s="14">
        <f t="shared" si="8"/>
        <v>0</v>
      </c>
      <c r="BI41">
        <f t="shared" si="9"/>
        <v>0</v>
      </c>
      <c r="BJ41">
        <f t="shared" si="10"/>
        <v>0</v>
      </c>
      <c r="BK41">
        <f t="shared" si="11"/>
        <v>0</v>
      </c>
      <c r="BL41">
        <f t="shared" si="12"/>
        <v>0</v>
      </c>
      <c r="BM41">
        <f t="shared" si="13"/>
        <v>0</v>
      </c>
      <c r="BN41">
        <f t="shared" si="14"/>
        <v>0</v>
      </c>
    </row>
    <row r="42" spans="3:66" x14ac:dyDescent="0.25">
      <c r="C42" s="2">
        <v>37</v>
      </c>
      <c r="D42" s="3" t="str">
        <f>CONCATENATE(Classe!C41," ",Classe!D41)</f>
        <v xml:space="preserve"> 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2">
        <f t="shared" si="0"/>
        <v>0</v>
      </c>
      <c r="BA42" s="2">
        <f t="shared" si="1"/>
        <v>0</v>
      </c>
      <c r="BB42" s="2">
        <f t="shared" si="2"/>
        <v>0</v>
      </c>
      <c r="BC42" s="2">
        <f t="shared" si="3"/>
        <v>0</v>
      </c>
      <c r="BD42" s="2">
        <f t="shared" si="4"/>
        <v>0</v>
      </c>
      <c r="BE42" s="13">
        <f t="shared" si="5"/>
        <v>0</v>
      </c>
      <c r="BF42">
        <f t="shared" si="6"/>
        <v>0</v>
      </c>
      <c r="BG42">
        <f t="shared" si="7"/>
        <v>0</v>
      </c>
      <c r="BH42" s="14">
        <f t="shared" si="8"/>
        <v>0</v>
      </c>
      <c r="BI42">
        <f t="shared" si="9"/>
        <v>0</v>
      </c>
      <c r="BJ42">
        <f t="shared" si="10"/>
        <v>0</v>
      </c>
      <c r="BK42">
        <f t="shared" si="11"/>
        <v>0</v>
      </c>
      <c r="BL42">
        <f t="shared" si="12"/>
        <v>0</v>
      </c>
      <c r="BM42">
        <f t="shared" si="13"/>
        <v>0</v>
      </c>
      <c r="BN42">
        <f t="shared" si="14"/>
        <v>0</v>
      </c>
    </row>
    <row r="43" spans="3:66" x14ac:dyDescent="0.25">
      <c r="C43" s="2">
        <v>38</v>
      </c>
      <c r="D43" s="3" t="str">
        <f>CONCATENATE(Classe!C42," ",Classe!D42)</f>
        <v xml:space="preserve"> 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2">
        <f t="shared" si="0"/>
        <v>0</v>
      </c>
      <c r="BA43" s="2">
        <f t="shared" si="1"/>
        <v>0</v>
      </c>
      <c r="BB43" s="2">
        <f t="shared" si="2"/>
        <v>0</v>
      </c>
      <c r="BC43" s="2">
        <f t="shared" si="3"/>
        <v>0</v>
      </c>
      <c r="BD43" s="2">
        <f t="shared" si="4"/>
        <v>0</v>
      </c>
      <c r="BE43" s="13">
        <f t="shared" si="5"/>
        <v>0</v>
      </c>
      <c r="BF43">
        <f t="shared" si="6"/>
        <v>0</v>
      </c>
      <c r="BG43">
        <f t="shared" si="7"/>
        <v>0</v>
      </c>
      <c r="BH43" s="14">
        <f t="shared" si="8"/>
        <v>0</v>
      </c>
      <c r="BI43">
        <f t="shared" si="9"/>
        <v>0</v>
      </c>
      <c r="BJ43">
        <f t="shared" si="10"/>
        <v>0</v>
      </c>
      <c r="BK43">
        <f t="shared" si="11"/>
        <v>0</v>
      </c>
      <c r="BL43">
        <f t="shared" si="12"/>
        <v>0</v>
      </c>
      <c r="BM43">
        <f t="shared" si="13"/>
        <v>0</v>
      </c>
      <c r="BN43">
        <f t="shared" si="14"/>
        <v>0</v>
      </c>
    </row>
    <row r="44" spans="3:66" x14ac:dyDescent="0.25">
      <c r="C44" s="2">
        <v>39</v>
      </c>
      <c r="D44" s="3" t="str">
        <f>CONCATENATE(Classe!C43," ",Classe!D43)</f>
        <v xml:space="preserve"> 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2">
        <f t="shared" si="0"/>
        <v>0</v>
      </c>
      <c r="BA44" s="2">
        <f t="shared" si="1"/>
        <v>0</v>
      </c>
      <c r="BB44" s="2">
        <f t="shared" si="2"/>
        <v>0</v>
      </c>
      <c r="BC44" s="2">
        <f t="shared" si="3"/>
        <v>0</v>
      </c>
      <c r="BD44" s="2">
        <f t="shared" si="4"/>
        <v>0</v>
      </c>
      <c r="BE44" s="13">
        <f t="shared" si="5"/>
        <v>0</v>
      </c>
      <c r="BF44">
        <f t="shared" si="6"/>
        <v>0</v>
      </c>
      <c r="BG44">
        <f t="shared" si="7"/>
        <v>0</v>
      </c>
      <c r="BH44" s="14">
        <f t="shared" si="8"/>
        <v>0</v>
      </c>
      <c r="BI44">
        <f t="shared" si="9"/>
        <v>0</v>
      </c>
      <c r="BJ44">
        <f t="shared" si="10"/>
        <v>0</v>
      </c>
      <c r="BK44">
        <f t="shared" si="11"/>
        <v>0</v>
      </c>
      <c r="BL44">
        <f t="shared" si="12"/>
        <v>0</v>
      </c>
      <c r="BM44">
        <f t="shared" si="13"/>
        <v>0</v>
      </c>
      <c r="BN44">
        <f t="shared" si="14"/>
        <v>0</v>
      </c>
    </row>
    <row r="45" spans="3:66" x14ac:dyDescent="0.25">
      <c r="C45" s="2">
        <v>40</v>
      </c>
      <c r="D45" s="3" t="str">
        <f>CONCATENATE(Classe!C44," ",Classe!D44)</f>
        <v xml:space="preserve"> 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2">
        <f t="shared" si="0"/>
        <v>0</v>
      </c>
      <c r="BA45" s="2">
        <f t="shared" si="1"/>
        <v>0</v>
      </c>
      <c r="BB45" s="2">
        <f t="shared" si="2"/>
        <v>0</v>
      </c>
      <c r="BC45" s="2">
        <f t="shared" si="3"/>
        <v>0</v>
      </c>
      <c r="BD45" s="2">
        <f t="shared" si="4"/>
        <v>0</v>
      </c>
      <c r="BE45" s="13">
        <f t="shared" si="5"/>
        <v>0</v>
      </c>
      <c r="BF45">
        <f t="shared" si="6"/>
        <v>0</v>
      </c>
      <c r="BG45">
        <f t="shared" si="7"/>
        <v>0</v>
      </c>
      <c r="BH45" s="14">
        <f t="shared" si="8"/>
        <v>0</v>
      </c>
      <c r="BI45">
        <f t="shared" si="9"/>
        <v>0</v>
      </c>
      <c r="BJ45">
        <f t="shared" si="10"/>
        <v>0</v>
      </c>
      <c r="BK45">
        <f t="shared" si="11"/>
        <v>0</v>
      </c>
      <c r="BL45">
        <f t="shared" si="12"/>
        <v>0</v>
      </c>
      <c r="BM45">
        <f t="shared" si="13"/>
        <v>0</v>
      </c>
      <c r="BN45">
        <f t="shared" si="14"/>
        <v>0</v>
      </c>
    </row>
    <row r="46" spans="3:66" x14ac:dyDescent="0.25">
      <c r="C46" s="2">
        <v>41</v>
      </c>
      <c r="D46" s="3" t="str">
        <f>CONCATENATE(Classe!C45," ",Classe!D45)</f>
        <v xml:space="preserve"> 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2">
        <f t="shared" si="0"/>
        <v>0</v>
      </c>
      <c r="BA46" s="2">
        <f t="shared" si="1"/>
        <v>0</v>
      </c>
      <c r="BB46" s="2">
        <f t="shared" si="2"/>
        <v>0</v>
      </c>
      <c r="BC46" s="2">
        <f t="shared" si="3"/>
        <v>0</v>
      </c>
      <c r="BD46" s="2">
        <f t="shared" si="4"/>
        <v>0</v>
      </c>
      <c r="BE46" s="13">
        <f t="shared" si="5"/>
        <v>0</v>
      </c>
      <c r="BF46">
        <f t="shared" si="6"/>
        <v>0</v>
      </c>
      <c r="BG46">
        <f t="shared" si="7"/>
        <v>0</v>
      </c>
      <c r="BH46" s="14">
        <f t="shared" si="8"/>
        <v>0</v>
      </c>
      <c r="BI46">
        <f t="shared" si="9"/>
        <v>0</v>
      </c>
      <c r="BJ46">
        <f t="shared" si="10"/>
        <v>0</v>
      </c>
      <c r="BK46">
        <f t="shared" si="11"/>
        <v>0</v>
      </c>
      <c r="BL46">
        <f t="shared" si="12"/>
        <v>0</v>
      </c>
      <c r="BM46">
        <f t="shared" si="13"/>
        <v>0</v>
      </c>
      <c r="BN46">
        <f t="shared" si="14"/>
        <v>0</v>
      </c>
    </row>
    <row r="47" spans="3:66" x14ac:dyDescent="0.25">
      <c r="C47" s="2">
        <v>42</v>
      </c>
      <c r="D47" s="3" t="str">
        <f>CONCATENATE(Classe!C46," ",Classe!D46)</f>
        <v xml:space="preserve"> 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2">
        <f t="shared" si="0"/>
        <v>0</v>
      </c>
      <c r="BA47" s="2">
        <f t="shared" si="1"/>
        <v>0</v>
      </c>
      <c r="BB47" s="2">
        <f t="shared" si="2"/>
        <v>0</v>
      </c>
      <c r="BC47" s="2">
        <f t="shared" si="3"/>
        <v>0</v>
      </c>
      <c r="BD47" s="2">
        <f t="shared" si="4"/>
        <v>0</v>
      </c>
      <c r="BE47" s="13">
        <f t="shared" si="5"/>
        <v>0</v>
      </c>
      <c r="BF47">
        <f t="shared" si="6"/>
        <v>0</v>
      </c>
      <c r="BG47">
        <f t="shared" si="7"/>
        <v>0</v>
      </c>
      <c r="BH47" s="14">
        <f t="shared" si="8"/>
        <v>0</v>
      </c>
      <c r="BI47">
        <f t="shared" si="9"/>
        <v>0</v>
      </c>
      <c r="BJ47">
        <f t="shared" si="10"/>
        <v>0</v>
      </c>
      <c r="BK47">
        <f t="shared" si="11"/>
        <v>0</v>
      </c>
      <c r="BL47">
        <f t="shared" si="12"/>
        <v>0</v>
      </c>
      <c r="BM47">
        <f t="shared" si="13"/>
        <v>0</v>
      </c>
      <c r="BN47">
        <f t="shared" si="14"/>
        <v>0</v>
      </c>
    </row>
    <row r="48" spans="3:66" x14ac:dyDescent="0.25">
      <c r="C48" s="2">
        <v>43</v>
      </c>
      <c r="D48" s="3" t="str">
        <f>CONCATENATE(Classe!C47," ",Classe!D47)</f>
        <v xml:space="preserve"> 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2">
        <f t="shared" si="0"/>
        <v>0</v>
      </c>
      <c r="BA48" s="2">
        <f t="shared" si="1"/>
        <v>0</v>
      </c>
      <c r="BB48" s="2">
        <f t="shared" si="2"/>
        <v>0</v>
      </c>
      <c r="BC48" s="2">
        <f t="shared" si="3"/>
        <v>0</v>
      </c>
      <c r="BD48" s="2">
        <f t="shared" si="4"/>
        <v>0</v>
      </c>
      <c r="BE48" s="13">
        <f t="shared" si="5"/>
        <v>0</v>
      </c>
      <c r="BF48">
        <f t="shared" si="6"/>
        <v>0</v>
      </c>
      <c r="BG48">
        <f t="shared" si="7"/>
        <v>0</v>
      </c>
      <c r="BH48" s="14">
        <f t="shared" si="8"/>
        <v>0</v>
      </c>
      <c r="BI48">
        <f t="shared" si="9"/>
        <v>0</v>
      </c>
      <c r="BJ48">
        <f t="shared" si="10"/>
        <v>0</v>
      </c>
      <c r="BK48">
        <f t="shared" si="11"/>
        <v>0</v>
      </c>
      <c r="BL48">
        <f t="shared" si="12"/>
        <v>0</v>
      </c>
      <c r="BM48">
        <f t="shared" si="13"/>
        <v>0</v>
      </c>
      <c r="BN48">
        <f t="shared" si="14"/>
        <v>0</v>
      </c>
    </row>
    <row r="49" spans="3:66" x14ac:dyDescent="0.25">
      <c r="C49" s="2">
        <v>44</v>
      </c>
      <c r="D49" s="3" t="str">
        <f>CONCATENATE(Classe!C48," ",Classe!D48)</f>
        <v xml:space="preserve"> 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2">
        <f t="shared" si="0"/>
        <v>0</v>
      </c>
      <c r="BA49" s="2">
        <f t="shared" si="1"/>
        <v>0</v>
      </c>
      <c r="BB49" s="2">
        <f t="shared" si="2"/>
        <v>0</v>
      </c>
      <c r="BC49" s="2">
        <f t="shared" si="3"/>
        <v>0</v>
      </c>
      <c r="BD49" s="2">
        <f t="shared" si="4"/>
        <v>0</v>
      </c>
      <c r="BE49" s="13">
        <f t="shared" si="5"/>
        <v>0</v>
      </c>
      <c r="BF49">
        <f t="shared" si="6"/>
        <v>0</v>
      </c>
      <c r="BG49">
        <f t="shared" si="7"/>
        <v>0</v>
      </c>
      <c r="BH49" s="14">
        <f t="shared" si="8"/>
        <v>0</v>
      </c>
      <c r="BI49">
        <f t="shared" si="9"/>
        <v>0</v>
      </c>
      <c r="BJ49">
        <f t="shared" si="10"/>
        <v>0</v>
      </c>
      <c r="BK49">
        <f t="shared" si="11"/>
        <v>0</v>
      </c>
      <c r="BL49">
        <f t="shared" si="12"/>
        <v>0</v>
      </c>
      <c r="BM49">
        <f t="shared" si="13"/>
        <v>0</v>
      </c>
      <c r="BN49">
        <f t="shared" si="14"/>
        <v>0</v>
      </c>
    </row>
    <row r="50" spans="3:66" x14ac:dyDescent="0.25">
      <c r="C50" s="2">
        <v>45</v>
      </c>
      <c r="D50" s="3" t="str">
        <f>CONCATENATE(Classe!C49," ",Classe!D49)</f>
        <v xml:space="preserve"> </v>
      </c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2">
        <f t="shared" si="0"/>
        <v>0</v>
      </c>
      <c r="BA50" s="2">
        <f t="shared" si="1"/>
        <v>0</v>
      </c>
      <c r="BB50" s="2">
        <f t="shared" si="2"/>
        <v>0</v>
      </c>
      <c r="BC50" s="2">
        <f t="shared" si="3"/>
        <v>0</v>
      </c>
      <c r="BD50" s="2">
        <f t="shared" si="4"/>
        <v>0</v>
      </c>
      <c r="BE50" s="13">
        <f t="shared" si="5"/>
        <v>0</v>
      </c>
      <c r="BF50">
        <f t="shared" si="6"/>
        <v>0</v>
      </c>
      <c r="BG50">
        <f t="shared" si="7"/>
        <v>0</v>
      </c>
      <c r="BH50" s="14">
        <f t="shared" si="8"/>
        <v>0</v>
      </c>
      <c r="BI50">
        <f t="shared" si="9"/>
        <v>0</v>
      </c>
      <c r="BJ50">
        <f t="shared" si="10"/>
        <v>0</v>
      </c>
      <c r="BK50">
        <f t="shared" si="11"/>
        <v>0</v>
      </c>
      <c r="BL50">
        <f t="shared" si="12"/>
        <v>0</v>
      </c>
      <c r="BM50">
        <f t="shared" si="13"/>
        <v>0</v>
      </c>
      <c r="BN50">
        <f t="shared" si="14"/>
        <v>0</v>
      </c>
    </row>
    <row r="51" spans="3:66" x14ac:dyDescent="0.25">
      <c r="C51" s="2">
        <v>46</v>
      </c>
      <c r="D51" s="3" t="str">
        <f>CONCATENATE(Classe!C50," ",Classe!D50)</f>
        <v xml:space="preserve"> 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2">
        <f t="shared" si="0"/>
        <v>0</v>
      </c>
      <c r="BA51" s="2">
        <f t="shared" si="1"/>
        <v>0</v>
      </c>
      <c r="BB51" s="2">
        <f t="shared" si="2"/>
        <v>0</v>
      </c>
      <c r="BC51" s="2">
        <f t="shared" si="3"/>
        <v>0</v>
      </c>
      <c r="BD51" s="2">
        <f t="shared" si="4"/>
        <v>0</v>
      </c>
      <c r="BE51" s="13">
        <f t="shared" si="5"/>
        <v>0</v>
      </c>
      <c r="BF51">
        <f t="shared" si="6"/>
        <v>0</v>
      </c>
      <c r="BG51">
        <f t="shared" si="7"/>
        <v>0</v>
      </c>
      <c r="BH51" s="14">
        <f t="shared" si="8"/>
        <v>0</v>
      </c>
      <c r="BI51">
        <f t="shared" si="9"/>
        <v>0</v>
      </c>
      <c r="BJ51">
        <f t="shared" si="10"/>
        <v>0</v>
      </c>
      <c r="BK51">
        <f t="shared" si="11"/>
        <v>0</v>
      </c>
      <c r="BL51">
        <f t="shared" si="12"/>
        <v>0</v>
      </c>
      <c r="BM51">
        <f t="shared" si="13"/>
        <v>0</v>
      </c>
      <c r="BN51">
        <f t="shared" si="14"/>
        <v>0</v>
      </c>
    </row>
    <row r="52" spans="3:66" x14ac:dyDescent="0.25">
      <c r="C52" s="2">
        <v>47</v>
      </c>
      <c r="D52" s="3" t="str">
        <f>CONCATENATE(Classe!C51," ",Classe!D51)</f>
        <v xml:space="preserve"> 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2">
        <f t="shared" si="0"/>
        <v>0</v>
      </c>
      <c r="BA52" s="2">
        <f t="shared" si="1"/>
        <v>0</v>
      </c>
      <c r="BB52" s="2">
        <f t="shared" si="2"/>
        <v>0</v>
      </c>
      <c r="BC52" s="2">
        <f t="shared" si="3"/>
        <v>0</v>
      </c>
      <c r="BD52" s="2">
        <f t="shared" si="4"/>
        <v>0</v>
      </c>
      <c r="BE52" s="13">
        <f t="shared" si="5"/>
        <v>0</v>
      </c>
      <c r="BF52">
        <f t="shared" si="6"/>
        <v>0</v>
      </c>
      <c r="BG52">
        <f t="shared" si="7"/>
        <v>0</v>
      </c>
      <c r="BH52" s="14">
        <f t="shared" si="8"/>
        <v>0</v>
      </c>
      <c r="BI52">
        <f t="shared" si="9"/>
        <v>0</v>
      </c>
      <c r="BJ52">
        <f t="shared" si="10"/>
        <v>0</v>
      </c>
      <c r="BK52">
        <f t="shared" si="11"/>
        <v>0</v>
      </c>
      <c r="BL52">
        <f t="shared" si="12"/>
        <v>0</v>
      </c>
      <c r="BM52">
        <f t="shared" si="13"/>
        <v>0</v>
      </c>
      <c r="BN52">
        <f t="shared" si="14"/>
        <v>0</v>
      </c>
    </row>
    <row r="53" spans="3:66" x14ac:dyDescent="0.25">
      <c r="C53" s="2">
        <v>48</v>
      </c>
      <c r="D53" s="3" t="str">
        <f>CONCATENATE(Classe!C52," ",Classe!D52)</f>
        <v xml:space="preserve"> 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2">
        <f t="shared" si="0"/>
        <v>0</v>
      </c>
      <c r="BA53" s="2">
        <f t="shared" si="1"/>
        <v>0</v>
      </c>
      <c r="BB53" s="2">
        <f t="shared" si="2"/>
        <v>0</v>
      </c>
      <c r="BC53" s="2">
        <f t="shared" si="3"/>
        <v>0</v>
      </c>
      <c r="BD53" s="2">
        <f t="shared" si="4"/>
        <v>0</v>
      </c>
      <c r="BE53" s="13">
        <f t="shared" si="5"/>
        <v>0</v>
      </c>
      <c r="BF53">
        <f t="shared" si="6"/>
        <v>0</v>
      </c>
      <c r="BG53">
        <f t="shared" si="7"/>
        <v>0</v>
      </c>
      <c r="BH53" s="14">
        <f t="shared" si="8"/>
        <v>0</v>
      </c>
      <c r="BI53">
        <f t="shared" si="9"/>
        <v>0</v>
      </c>
      <c r="BJ53">
        <f t="shared" si="10"/>
        <v>0</v>
      </c>
      <c r="BK53">
        <f t="shared" si="11"/>
        <v>0</v>
      </c>
      <c r="BL53">
        <f t="shared" si="12"/>
        <v>0</v>
      </c>
      <c r="BM53">
        <f t="shared" si="13"/>
        <v>0</v>
      </c>
      <c r="BN53">
        <f t="shared" si="14"/>
        <v>0</v>
      </c>
    </row>
    <row r="54" spans="3:66" x14ac:dyDescent="0.25">
      <c r="C54" s="2">
        <v>49</v>
      </c>
      <c r="D54" s="3" t="str">
        <f>CONCATENATE(Classe!C53," ",Classe!D53)</f>
        <v xml:space="preserve"> </v>
      </c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2">
        <f t="shared" si="0"/>
        <v>0</v>
      </c>
      <c r="BA54" s="2">
        <f t="shared" si="1"/>
        <v>0</v>
      </c>
      <c r="BB54" s="2">
        <f t="shared" si="2"/>
        <v>0</v>
      </c>
      <c r="BC54" s="2">
        <f t="shared" si="3"/>
        <v>0</v>
      </c>
      <c r="BD54" s="2">
        <f t="shared" si="4"/>
        <v>0</v>
      </c>
      <c r="BE54" s="13">
        <f t="shared" si="5"/>
        <v>0</v>
      </c>
      <c r="BF54">
        <f t="shared" si="6"/>
        <v>0</v>
      </c>
      <c r="BG54">
        <f t="shared" si="7"/>
        <v>0</v>
      </c>
      <c r="BH54" s="14">
        <f t="shared" si="8"/>
        <v>0</v>
      </c>
      <c r="BI54">
        <f t="shared" si="9"/>
        <v>0</v>
      </c>
      <c r="BJ54">
        <f t="shared" si="10"/>
        <v>0</v>
      </c>
      <c r="BK54">
        <f t="shared" si="11"/>
        <v>0</v>
      </c>
      <c r="BL54">
        <f t="shared" si="12"/>
        <v>0</v>
      </c>
      <c r="BM54">
        <f t="shared" si="13"/>
        <v>0</v>
      </c>
      <c r="BN54">
        <f t="shared" si="14"/>
        <v>0</v>
      </c>
    </row>
    <row r="55" spans="3:66" x14ac:dyDescent="0.25">
      <c r="C55" s="2">
        <v>50</v>
      </c>
      <c r="D55" s="3" t="str">
        <f>CONCATENATE(Classe!C54," ",Classe!D54)</f>
        <v xml:space="preserve"> </v>
      </c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2">
        <f t="shared" si="0"/>
        <v>0</v>
      </c>
      <c r="BA55" s="2">
        <f t="shared" si="1"/>
        <v>0</v>
      </c>
      <c r="BB55" s="2">
        <f t="shared" si="2"/>
        <v>0</v>
      </c>
      <c r="BC55" s="2">
        <f t="shared" si="3"/>
        <v>0</v>
      </c>
      <c r="BD55" s="2">
        <f t="shared" si="4"/>
        <v>0</v>
      </c>
      <c r="BE55" s="13">
        <f t="shared" si="5"/>
        <v>0</v>
      </c>
      <c r="BF55">
        <f t="shared" si="6"/>
        <v>0</v>
      </c>
      <c r="BG55">
        <f t="shared" si="7"/>
        <v>0</v>
      </c>
      <c r="BH55" s="14">
        <f t="shared" si="8"/>
        <v>0</v>
      </c>
      <c r="BI55">
        <f t="shared" si="9"/>
        <v>0</v>
      </c>
      <c r="BJ55">
        <f t="shared" si="10"/>
        <v>0</v>
      </c>
      <c r="BK55">
        <f t="shared" si="11"/>
        <v>0</v>
      </c>
      <c r="BL55">
        <f t="shared" si="12"/>
        <v>0</v>
      </c>
      <c r="BM55">
        <f t="shared" si="13"/>
        <v>0</v>
      </c>
      <c r="BN55">
        <f t="shared" si="14"/>
        <v>0</v>
      </c>
    </row>
    <row r="56" spans="3:66" x14ac:dyDescent="0.25">
      <c r="C56" s="2">
        <v>51</v>
      </c>
      <c r="D56" s="3" t="str">
        <f>CONCATENATE(Classe!C55," ",Classe!D55)</f>
        <v xml:space="preserve"> 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2">
        <f t="shared" si="0"/>
        <v>0</v>
      </c>
      <c r="BA56" s="2">
        <f t="shared" si="1"/>
        <v>0</v>
      </c>
      <c r="BB56" s="2">
        <f t="shared" si="2"/>
        <v>0</v>
      </c>
      <c r="BC56" s="2">
        <f t="shared" si="3"/>
        <v>0</v>
      </c>
      <c r="BD56" s="2">
        <f t="shared" si="4"/>
        <v>0</v>
      </c>
      <c r="BE56" s="13">
        <f t="shared" si="5"/>
        <v>0</v>
      </c>
      <c r="BF56">
        <f t="shared" si="6"/>
        <v>0</v>
      </c>
      <c r="BG56">
        <f t="shared" si="7"/>
        <v>0</v>
      </c>
      <c r="BH56" s="14">
        <f t="shared" si="8"/>
        <v>0</v>
      </c>
      <c r="BI56">
        <f t="shared" si="9"/>
        <v>0</v>
      </c>
      <c r="BJ56">
        <f t="shared" si="10"/>
        <v>0</v>
      </c>
      <c r="BK56">
        <f t="shared" si="11"/>
        <v>0</v>
      </c>
      <c r="BL56">
        <f t="shared" si="12"/>
        <v>0</v>
      </c>
      <c r="BM56">
        <f t="shared" si="13"/>
        <v>0</v>
      </c>
      <c r="BN56">
        <f t="shared" si="14"/>
        <v>0</v>
      </c>
    </row>
    <row r="57" spans="3:66" x14ac:dyDescent="0.25">
      <c r="C57" s="2">
        <v>52</v>
      </c>
      <c r="D57" s="3" t="str">
        <f>CONCATENATE(Classe!C56," ",Classe!D56)</f>
        <v xml:space="preserve"> </v>
      </c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2">
        <f t="shared" si="0"/>
        <v>0</v>
      </c>
      <c r="BA57" s="2">
        <f t="shared" si="1"/>
        <v>0</v>
      </c>
      <c r="BB57" s="2">
        <f t="shared" si="2"/>
        <v>0</v>
      </c>
      <c r="BC57" s="2">
        <f t="shared" si="3"/>
        <v>0</v>
      </c>
      <c r="BD57" s="2">
        <f t="shared" si="4"/>
        <v>0</v>
      </c>
      <c r="BE57" s="13">
        <f t="shared" si="5"/>
        <v>0</v>
      </c>
      <c r="BF57">
        <f t="shared" si="6"/>
        <v>0</v>
      </c>
      <c r="BG57">
        <f t="shared" si="7"/>
        <v>0</v>
      </c>
      <c r="BH57" s="14">
        <f t="shared" si="8"/>
        <v>0</v>
      </c>
      <c r="BI57">
        <f t="shared" si="9"/>
        <v>0</v>
      </c>
      <c r="BJ57">
        <f t="shared" si="10"/>
        <v>0</v>
      </c>
      <c r="BK57">
        <f t="shared" si="11"/>
        <v>0</v>
      </c>
      <c r="BL57">
        <f t="shared" si="12"/>
        <v>0</v>
      </c>
      <c r="BM57">
        <f t="shared" si="13"/>
        <v>0</v>
      </c>
      <c r="BN57">
        <f t="shared" si="14"/>
        <v>0</v>
      </c>
    </row>
    <row r="58" spans="3:66" x14ac:dyDescent="0.25">
      <c r="C58" s="2">
        <v>53</v>
      </c>
      <c r="D58" s="3" t="str">
        <f>CONCATENATE(Classe!C57," ",Classe!D57)</f>
        <v xml:space="preserve"> </v>
      </c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2">
        <f t="shared" si="0"/>
        <v>0</v>
      </c>
      <c r="BA58" s="2">
        <f t="shared" si="1"/>
        <v>0</v>
      </c>
      <c r="BB58" s="2">
        <f t="shared" si="2"/>
        <v>0</v>
      </c>
      <c r="BC58" s="2">
        <f t="shared" si="3"/>
        <v>0</v>
      </c>
      <c r="BD58" s="2">
        <f t="shared" si="4"/>
        <v>0</v>
      </c>
      <c r="BE58" s="13">
        <f t="shared" si="5"/>
        <v>0</v>
      </c>
      <c r="BF58">
        <f t="shared" si="6"/>
        <v>0</v>
      </c>
      <c r="BG58">
        <f t="shared" si="7"/>
        <v>0</v>
      </c>
      <c r="BH58" s="14">
        <f t="shared" si="8"/>
        <v>0</v>
      </c>
      <c r="BI58">
        <f t="shared" si="9"/>
        <v>0</v>
      </c>
      <c r="BJ58">
        <f t="shared" si="10"/>
        <v>0</v>
      </c>
      <c r="BK58">
        <f t="shared" si="11"/>
        <v>0</v>
      </c>
      <c r="BL58">
        <f t="shared" si="12"/>
        <v>0</v>
      </c>
      <c r="BM58">
        <f t="shared" si="13"/>
        <v>0</v>
      </c>
      <c r="BN58">
        <f t="shared" si="14"/>
        <v>0</v>
      </c>
    </row>
    <row r="59" spans="3:66" x14ac:dyDescent="0.25">
      <c r="C59" s="2">
        <v>54</v>
      </c>
      <c r="D59" s="3" t="str">
        <f>CONCATENATE(Classe!C58," ",Classe!D58)</f>
        <v xml:space="preserve"> </v>
      </c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2">
        <f t="shared" si="0"/>
        <v>0</v>
      </c>
      <c r="BA59" s="2">
        <f t="shared" si="1"/>
        <v>0</v>
      </c>
      <c r="BB59" s="2">
        <f t="shared" si="2"/>
        <v>0</v>
      </c>
      <c r="BC59" s="2">
        <f t="shared" si="3"/>
        <v>0</v>
      </c>
      <c r="BD59" s="2">
        <f t="shared" si="4"/>
        <v>0</v>
      </c>
      <c r="BE59" s="13">
        <f t="shared" si="5"/>
        <v>0</v>
      </c>
      <c r="BF59">
        <f t="shared" si="6"/>
        <v>0</v>
      </c>
      <c r="BG59">
        <f t="shared" si="7"/>
        <v>0</v>
      </c>
      <c r="BH59" s="14">
        <f t="shared" si="8"/>
        <v>0</v>
      </c>
      <c r="BI59">
        <f t="shared" si="9"/>
        <v>0</v>
      </c>
      <c r="BJ59">
        <f t="shared" si="10"/>
        <v>0</v>
      </c>
      <c r="BK59">
        <f t="shared" si="11"/>
        <v>0</v>
      </c>
      <c r="BL59">
        <f t="shared" si="12"/>
        <v>0</v>
      </c>
      <c r="BM59">
        <f t="shared" si="13"/>
        <v>0</v>
      </c>
      <c r="BN59">
        <f t="shared" si="14"/>
        <v>0</v>
      </c>
    </row>
    <row r="60" spans="3:66" x14ac:dyDescent="0.25">
      <c r="C60" s="2">
        <v>55</v>
      </c>
      <c r="D60" s="3" t="str">
        <f>CONCATENATE(Classe!C59," ",Classe!D59)</f>
        <v xml:space="preserve"> </v>
      </c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2">
        <f t="shared" si="0"/>
        <v>0</v>
      </c>
      <c r="BA60" s="2">
        <f t="shared" si="1"/>
        <v>0</v>
      </c>
      <c r="BB60" s="2">
        <f t="shared" si="2"/>
        <v>0</v>
      </c>
      <c r="BC60" s="2">
        <f t="shared" si="3"/>
        <v>0</v>
      </c>
      <c r="BD60" s="2">
        <f t="shared" si="4"/>
        <v>0</v>
      </c>
      <c r="BE60" s="13">
        <f t="shared" si="5"/>
        <v>0</v>
      </c>
      <c r="BF60">
        <f t="shared" si="6"/>
        <v>0</v>
      </c>
      <c r="BG60">
        <f t="shared" si="7"/>
        <v>0</v>
      </c>
      <c r="BH60" s="14">
        <f t="shared" si="8"/>
        <v>0</v>
      </c>
      <c r="BI60">
        <f t="shared" si="9"/>
        <v>0</v>
      </c>
      <c r="BJ60">
        <f t="shared" si="10"/>
        <v>0</v>
      </c>
      <c r="BK60">
        <f t="shared" si="11"/>
        <v>0</v>
      </c>
      <c r="BL60">
        <f t="shared" si="12"/>
        <v>0</v>
      </c>
      <c r="BM60">
        <f t="shared" si="13"/>
        <v>0</v>
      </c>
      <c r="BN60">
        <f t="shared" si="14"/>
        <v>0</v>
      </c>
    </row>
    <row r="61" spans="3:66" x14ac:dyDescent="0.25">
      <c r="C61" s="2">
        <v>56</v>
      </c>
      <c r="D61" s="3" t="str">
        <f>CONCATENATE(Classe!C60," ",Classe!D60)</f>
        <v xml:space="preserve"> </v>
      </c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2">
        <f t="shared" si="0"/>
        <v>0</v>
      </c>
      <c r="BA61" s="2">
        <f t="shared" si="1"/>
        <v>0</v>
      </c>
      <c r="BB61" s="2">
        <f t="shared" si="2"/>
        <v>0</v>
      </c>
      <c r="BC61" s="2">
        <f t="shared" si="3"/>
        <v>0</v>
      </c>
      <c r="BD61" s="2">
        <f t="shared" si="4"/>
        <v>0</v>
      </c>
      <c r="BE61" s="13">
        <f t="shared" si="5"/>
        <v>0</v>
      </c>
      <c r="BF61">
        <f t="shared" si="6"/>
        <v>0</v>
      </c>
      <c r="BG61">
        <f t="shared" si="7"/>
        <v>0</v>
      </c>
      <c r="BH61" s="14">
        <f t="shared" si="8"/>
        <v>0</v>
      </c>
      <c r="BI61">
        <f t="shared" si="9"/>
        <v>0</v>
      </c>
      <c r="BJ61">
        <f t="shared" si="10"/>
        <v>0</v>
      </c>
      <c r="BK61">
        <f t="shared" si="11"/>
        <v>0</v>
      </c>
      <c r="BL61">
        <f t="shared" si="12"/>
        <v>0</v>
      </c>
      <c r="BM61">
        <f t="shared" si="13"/>
        <v>0</v>
      </c>
      <c r="BN61">
        <f t="shared" si="14"/>
        <v>0</v>
      </c>
    </row>
    <row r="62" spans="3:66" x14ac:dyDescent="0.25">
      <c r="C62" s="2">
        <v>57</v>
      </c>
      <c r="D62" s="3" t="str">
        <f>CONCATENATE(Classe!C61," ",Classe!D61)</f>
        <v xml:space="preserve"> </v>
      </c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2">
        <f t="shared" si="0"/>
        <v>0</v>
      </c>
      <c r="BA62" s="2">
        <f t="shared" si="1"/>
        <v>0</v>
      </c>
      <c r="BB62" s="2">
        <f t="shared" si="2"/>
        <v>0</v>
      </c>
      <c r="BC62" s="2">
        <f t="shared" si="3"/>
        <v>0</v>
      </c>
      <c r="BD62" s="2">
        <f t="shared" si="4"/>
        <v>0</v>
      </c>
      <c r="BE62" s="13">
        <f t="shared" si="5"/>
        <v>0</v>
      </c>
      <c r="BF62">
        <f t="shared" si="6"/>
        <v>0</v>
      </c>
      <c r="BG62">
        <f t="shared" si="7"/>
        <v>0</v>
      </c>
      <c r="BH62" s="14">
        <f t="shared" si="8"/>
        <v>0</v>
      </c>
      <c r="BI62">
        <f t="shared" si="9"/>
        <v>0</v>
      </c>
      <c r="BJ62">
        <f t="shared" si="10"/>
        <v>0</v>
      </c>
      <c r="BK62">
        <f t="shared" si="11"/>
        <v>0</v>
      </c>
      <c r="BL62">
        <f t="shared" si="12"/>
        <v>0</v>
      </c>
      <c r="BM62">
        <f t="shared" si="13"/>
        <v>0</v>
      </c>
      <c r="BN62">
        <f t="shared" si="14"/>
        <v>0</v>
      </c>
    </row>
    <row r="63" spans="3:66" x14ac:dyDescent="0.25">
      <c r="C63" s="2">
        <v>58</v>
      </c>
      <c r="D63" s="3" t="str">
        <f>CONCATENATE(Classe!C62," ",Classe!D62)</f>
        <v xml:space="preserve"> </v>
      </c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2">
        <f t="shared" si="0"/>
        <v>0</v>
      </c>
      <c r="BA63" s="2">
        <f t="shared" si="1"/>
        <v>0</v>
      </c>
      <c r="BB63" s="2">
        <f t="shared" si="2"/>
        <v>0</v>
      </c>
      <c r="BC63" s="2">
        <f t="shared" si="3"/>
        <v>0</v>
      </c>
      <c r="BD63" s="2">
        <f t="shared" si="4"/>
        <v>0</v>
      </c>
      <c r="BE63" s="13">
        <f t="shared" si="5"/>
        <v>0</v>
      </c>
      <c r="BF63">
        <f t="shared" si="6"/>
        <v>0</v>
      </c>
      <c r="BG63">
        <f t="shared" si="7"/>
        <v>0</v>
      </c>
      <c r="BH63" s="14">
        <f t="shared" si="8"/>
        <v>0</v>
      </c>
      <c r="BI63">
        <f t="shared" si="9"/>
        <v>0</v>
      </c>
      <c r="BJ63">
        <f t="shared" si="10"/>
        <v>0</v>
      </c>
      <c r="BK63">
        <f t="shared" si="11"/>
        <v>0</v>
      </c>
      <c r="BL63">
        <f t="shared" si="12"/>
        <v>0</v>
      </c>
      <c r="BM63">
        <f t="shared" si="13"/>
        <v>0</v>
      </c>
      <c r="BN63">
        <f t="shared" si="14"/>
        <v>0</v>
      </c>
    </row>
    <row r="64" spans="3:66" x14ac:dyDescent="0.25">
      <c r="C64" s="2">
        <v>59</v>
      </c>
      <c r="D64" s="3" t="str">
        <f>CONCATENATE(Classe!C63," ",Classe!D63)</f>
        <v xml:space="preserve"> </v>
      </c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2">
        <f t="shared" si="0"/>
        <v>0</v>
      </c>
      <c r="BA64" s="2">
        <f t="shared" si="1"/>
        <v>0</v>
      </c>
      <c r="BB64" s="2">
        <f t="shared" si="2"/>
        <v>0</v>
      </c>
      <c r="BC64" s="2">
        <f t="shared" si="3"/>
        <v>0</v>
      </c>
      <c r="BD64" s="2">
        <f t="shared" si="4"/>
        <v>0</v>
      </c>
      <c r="BE64" s="13">
        <f t="shared" si="5"/>
        <v>0</v>
      </c>
      <c r="BF64">
        <f t="shared" si="6"/>
        <v>0</v>
      </c>
      <c r="BG64">
        <f t="shared" si="7"/>
        <v>0</v>
      </c>
      <c r="BH64" s="14">
        <f t="shared" si="8"/>
        <v>0</v>
      </c>
      <c r="BI64">
        <f t="shared" si="9"/>
        <v>0</v>
      </c>
      <c r="BJ64">
        <f t="shared" si="10"/>
        <v>0</v>
      </c>
      <c r="BK64">
        <f t="shared" si="11"/>
        <v>0</v>
      </c>
      <c r="BL64">
        <f t="shared" si="12"/>
        <v>0</v>
      </c>
      <c r="BM64">
        <f t="shared" si="13"/>
        <v>0</v>
      </c>
      <c r="BN64">
        <f t="shared" si="14"/>
        <v>0</v>
      </c>
    </row>
    <row r="65" spans="3:66" x14ac:dyDescent="0.25">
      <c r="C65" s="2">
        <v>60</v>
      </c>
      <c r="D65" s="3" t="str">
        <f>CONCATENATE(Classe!C64," ",Classe!D64)</f>
        <v xml:space="preserve"> </v>
      </c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2">
        <f t="shared" si="0"/>
        <v>0</v>
      </c>
      <c r="BA65" s="2">
        <f t="shared" si="1"/>
        <v>0</v>
      </c>
      <c r="BB65" s="2">
        <f t="shared" si="2"/>
        <v>0</v>
      </c>
      <c r="BC65" s="2">
        <f t="shared" si="3"/>
        <v>0</v>
      </c>
      <c r="BD65" s="2">
        <f t="shared" si="4"/>
        <v>0</v>
      </c>
      <c r="BE65" s="13">
        <f t="shared" si="5"/>
        <v>0</v>
      </c>
      <c r="BF65">
        <f t="shared" si="6"/>
        <v>0</v>
      </c>
      <c r="BG65">
        <f t="shared" si="7"/>
        <v>0</v>
      </c>
      <c r="BH65" s="14">
        <f t="shared" si="8"/>
        <v>0</v>
      </c>
      <c r="BI65">
        <f t="shared" si="9"/>
        <v>0</v>
      </c>
      <c r="BJ65">
        <f t="shared" si="10"/>
        <v>0</v>
      </c>
      <c r="BK65">
        <f t="shared" si="11"/>
        <v>0</v>
      </c>
      <c r="BL65">
        <f t="shared" si="12"/>
        <v>0</v>
      </c>
      <c r="BM65">
        <f t="shared" si="13"/>
        <v>0</v>
      </c>
      <c r="BN65">
        <f t="shared" si="14"/>
        <v>0</v>
      </c>
    </row>
    <row r="66" spans="3:66" ht="15" customHeight="1" x14ac:dyDescent="0.25">
      <c r="C66" s="114" t="s">
        <v>13</v>
      </c>
      <c r="D66" s="7">
        <v>1</v>
      </c>
      <c r="E66" s="15">
        <f>COUNTIF(E6:E65,"1")</f>
        <v>0</v>
      </c>
      <c r="F66" s="15">
        <f t="shared" ref="F66:AX66" si="15">COUNTIF(F6:F65,"1")</f>
        <v>0</v>
      </c>
      <c r="G66" s="15">
        <f t="shared" si="15"/>
        <v>0</v>
      </c>
      <c r="H66" s="15">
        <f t="shared" si="15"/>
        <v>0</v>
      </c>
      <c r="I66" s="15">
        <f t="shared" si="15"/>
        <v>0</v>
      </c>
      <c r="J66" s="15">
        <f t="shared" si="15"/>
        <v>0</v>
      </c>
      <c r="K66" s="15">
        <f t="shared" si="15"/>
        <v>0</v>
      </c>
      <c r="L66" s="15">
        <f t="shared" si="15"/>
        <v>0</v>
      </c>
      <c r="M66" s="15">
        <f t="shared" si="15"/>
        <v>0</v>
      </c>
      <c r="N66" s="15">
        <f t="shared" si="15"/>
        <v>0</v>
      </c>
      <c r="O66" s="15">
        <f t="shared" si="15"/>
        <v>0</v>
      </c>
      <c r="P66" s="15">
        <f t="shared" si="15"/>
        <v>0</v>
      </c>
      <c r="Q66" s="15">
        <f t="shared" si="15"/>
        <v>0</v>
      </c>
      <c r="R66" s="15">
        <f t="shared" si="15"/>
        <v>0</v>
      </c>
      <c r="S66" s="15">
        <f t="shared" si="15"/>
        <v>0</v>
      </c>
      <c r="T66" s="15">
        <f t="shared" si="15"/>
        <v>0</v>
      </c>
      <c r="U66" s="15">
        <f t="shared" si="15"/>
        <v>0</v>
      </c>
      <c r="V66" s="15">
        <f t="shared" si="15"/>
        <v>0</v>
      </c>
      <c r="W66" s="15">
        <f t="shared" si="15"/>
        <v>0</v>
      </c>
      <c r="X66" s="15">
        <f>COUNTIF(X6:X65,"1")</f>
        <v>0</v>
      </c>
      <c r="Y66" s="15">
        <f t="shared" si="15"/>
        <v>0</v>
      </c>
      <c r="Z66" s="15">
        <f t="shared" si="15"/>
        <v>0</v>
      </c>
      <c r="AA66" s="15">
        <f t="shared" si="15"/>
        <v>0</v>
      </c>
      <c r="AB66" s="15">
        <f t="shared" si="15"/>
        <v>0</v>
      </c>
      <c r="AC66" s="15">
        <f t="shared" si="15"/>
        <v>0</v>
      </c>
      <c r="AD66" s="15">
        <f t="shared" si="15"/>
        <v>0</v>
      </c>
      <c r="AE66" s="15">
        <f t="shared" si="15"/>
        <v>0</v>
      </c>
      <c r="AF66" s="15">
        <f t="shared" si="15"/>
        <v>0</v>
      </c>
      <c r="AG66" s="15">
        <f t="shared" si="15"/>
        <v>0</v>
      </c>
      <c r="AH66" s="15">
        <f t="shared" si="15"/>
        <v>0</v>
      </c>
      <c r="AI66" s="15">
        <f t="shared" si="15"/>
        <v>0</v>
      </c>
      <c r="AJ66" s="15">
        <f t="shared" si="15"/>
        <v>0</v>
      </c>
      <c r="AK66" s="15">
        <f t="shared" si="15"/>
        <v>0</v>
      </c>
      <c r="AL66" s="15">
        <f t="shared" si="15"/>
        <v>0</v>
      </c>
      <c r="AM66" s="15">
        <f t="shared" si="15"/>
        <v>0</v>
      </c>
      <c r="AN66" s="15">
        <f t="shared" si="15"/>
        <v>0</v>
      </c>
      <c r="AO66" s="15">
        <f t="shared" si="15"/>
        <v>0</v>
      </c>
      <c r="AP66" s="15">
        <f>COUNTIF(AP6:AP65,"1")</f>
        <v>0</v>
      </c>
      <c r="AQ66" s="15">
        <f>COUNTIF(AQ6:AQ65,"1")</f>
        <v>0</v>
      </c>
      <c r="AR66" s="15">
        <f t="shared" si="15"/>
        <v>0</v>
      </c>
      <c r="AS66" s="15">
        <f t="shared" si="15"/>
        <v>0</v>
      </c>
      <c r="AT66" s="15">
        <f>COUNTIF(AT6:AT65,"1")</f>
        <v>0</v>
      </c>
      <c r="AU66" s="15">
        <f>COUNTIF(AU6:AU65,"1")</f>
        <v>0</v>
      </c>
      <c r="AV66" s="15">
        <f>COUNTIF(AV6:AV65,"1")</f>
        <v>0</v>
      </c>
      <c r="AW66" s="15">
        <f>COUNTIF(AW6:AW65,"1")</f>
        <v>0</v>
      </c>
      <c r="AX66" s="15">
        <f t="shared" si="15"/>
        <v>0</v>
      </c>
      <c r="AY66" s="15">
        <f>COUNTIF(AY6:AY65,"1")</f>
        <v>0</v>
      </c>
    </row>
    <row r="67" spans="3:66" ht="15" customHeight="1" x14ac:dyDescent="0.25">
      <c r="C67" s="114"/>
      <c r="D67" s="7">
        <v>7</v>
      </c>
      <c r="E67" s="15">
        <f t="shared" ref="E67:W67" si="16">COUNTIF(E6:E65,"7")</f>
        <v>0</v>
      </c>
      <c r="F67" s="15">
        <f t="shared" si="16"/>
        <v>0</v>
      </c>
      <c r="G67" s="15">
        <f t="shared" si="16"/>
        <v>0</v>
      </c>
      <c r="H67" s="15">
        <f t="shared" si="16"/>
        <v>0</v>
      </c>
      <c r="I67" s="15">
        <f t="shared" si="16"/>
        <v>0</v>
      </c>
      <c r="J67" s="15">
        <f t="shared" si="16"/>
        <v>0</v>
      </c>
      <c r="K67" s="15">
        <f t="shared" si="16"/>
        <v>0</v>
      </c>
      <c r="L67" s="15">
        <f t="shared" si="16"/>
        <v>0</v>
      </c>
      <c r="M67" s="15">
        <f t="shared" si="16"/>
        <v>0</v>
      </c>
      <c r="N67" s="15">
        <f t="shared" si="16"/>
        <v>0</v>
      </c>
      <c r="O67" s="15">
        <f t="shared" si="16"/>
        <v>0</v>
      </c>
      <c r="P67" s="15">
        <f t="shared" si="16"/>
        <v>0</v>
      </c>
      <c r="Q67" s="15">
        <f t="shared" si="16"/>
        <v>0</v>
      </c>
      <c r="R67" s="15">
        <f t="shared" si="16"/>
        <v>0</v>
      </c>
      <c r="S67" s="15">
        <f t="shared" si="16"/>
        <v>0</v>
      </c>
      <c r="T67" s="15">
        <f t="shared" si="16"/>
        <v>0</v>
      </c>
      <c r="U67" s="15">
        <f t="shared" si="16"/>
        <v>0</v>
      </c>
      <c r="V67" s="15">
        <f t="shared" si="16"/>
        <v>0</v>
      </c>
      <c r="W67" s="15">
        <f t="shared" si="16"/>
        <v>0</v>
      </c>
      <c r="X67" s="15">
        <f>COUNTIF(X6:X65,"7")</f>
        <v>0</v>
      </c>
      <c r="Y67" s="15">
        <f t="shared" ref="Y67:AY67" si="17">COUNTIF(Y6:Y65,"7")</f>
        <v>0</v>
      </c>
      <c r="Z67" s="15">
        <f t="shared" si="17"/>
        <v>0</v>
      </c>
      <c r="AA67" s="15">
        <f t="shared" si="17"/>
        <v>0</v>
      </c>
      <c r="AB67" s="15">
        <f t="shared" si="17"/>
        <v>0</v>
      </c>
      <c r="AC67" s="15">
        <f t="shared" si="17"/>
        <v>0</v>
      </c>
      <c r="AD67" s="15">
        <f t="shared" si="17"/>
        <v>0</v>
      </c>
      <c r="AE67" s="15">
        <f t="shared" si="17"/>
        <v>0</v>
      </c>
      <c r="AF67" s="15">
        <f t="shared" si="17"/>
        <v>0</v>
      </c>
      <c r="AG67" s="15">
        <f t="shared" si="17"/>
        <v>0</v>
      </c>
      <c r="AH67" s="15">
        <f t="shared" si="17"/>
        <v>0</v>
      </c>
      <c r="AI67" s="15">
        <f t="shared" si="17"/>
        <v>0</v>
      </c>
      <c r="AJ67" s="15">
        <f t="shared" si="17"/>
        <v>0</v>
      </c>
      <c r="AK67" s="15">
        <f t="shared" si="17"/>
        <v>0</v>
      </c>
      <c r="AL67" s="15">
        <f t="shared" si="17"/>
        <v>0</v>
      </c>
      <c r="AM67" s="15">
        <f t="shared" si="17"/>
        <v>0</v>
      </c>
      <c r="AN67" s="15">
        <f t="shared" si="17"/>
        <v>0</v>
      </c>
      <c r="AO67" s="15">
        <f t="shared" si="17"/>
        <v>0</v>
      </c>
      <c r="AP67" s="15">
        <f t="shared" si="17"/>
        <v>0</v>
      </c>
      <c r="AQ67" s="15">
        <f t="shared" si="17"/>
        <v>0</v>
      </c>
      <c r="AR67" s="15">
        <f t="shared" si="17"/>
        <v>0</v>
      </c>
      <c r="AS67" s="15">
        <f t="shared" si="17"/>
        <v>0</v>
      </c>
      <c r="AT67" s="15">
        <f t="shared" si="17"/>
        <v>0</v>
      </c>
      <c r="AU67" s="15">
        <f t="shared" si="17"/>
        <v>0</v>
      </c>
      <c r="AV67" s="15">
        <f t="shared" si="17"/>
        <v>0</v>
      </c>
      <c r="AW67" s="15">
        <f t="shared" si="17"/>
        <v>0</v>
      </c>
      <c r="AX67" s="15">
        <f t="shared" si="17"/>
        <v>0</v>
      </c>
      <c r="AY67" s="15">
        <f t="shared" si="17"/>
        <v>0</v>
      </c>
    </row>
    <row r="68" spans="3:66" x14ac:dyDescent="0.25">
      <c r="C68" s="114"/>
      <c r="D68" s="11">
        <v>9</v>
      </c>
      <c r="E68" s="3">
        <f>COUNTIF(E6:E65,"9")</f>
        <v>0</v>
      </c>
      <c r="F68" s="3">
        <f t="shared" ref="F68:AX68" si="18">COUNTIF(F6:F65,"9")</f>
        <v>0</v>
      </c>
      <c r="G68" s="3">
        <f t="shared" si="18"/>
        <v>0</v>
      </c>
      <c r="H68" s="3">
        <f t="shared" si="18"/>
        <v>0</v>
      </c>
      <c r="I68" s="3">
        <f t="shared" si="18"/>
        <v>0</v>
      </c>
      <c r="J68" s="3">
        <f t="shared" si="18"/>
        <v>0</v>
      </c>
      <c r="K68" s="3">
        <f t="shared" si="18"/>
        <v>0</v>
      </c>
      <c r="L68" s="3">
        <f t="shared" si="18"/>
        <v>0</v>
      </c>
      <c r="M68" s="3">
        <f t="shared" si="18"/>
        <v>0</v>
      </c>
      <c r="N68" s="3">
        <f t="shared" si="18"/>
        <v>0</v>
      </c>
      <c r="O68" s="3">
        <f t="shared" si="18"/>
        <v>0</v>
      </c>
      <c r="P68" s="3">
        <f t="shared" si="18"/>
        <v>0</v>
      </c>
      <c r="Q68" s="3">
        <f t="shared" si="18"/>
        <v>0</v>
      </c>
      <c r="R68" s="3">
        <f t="shared" si="18"/>
        <v>0</v>
      </c>
      <c r="S68" s="3">
        <f t="shared" si="18"/>
        <v>0</v>
      </c>
      <c r="T68" s="3">
        <f t="shared" si="18"/>
        <v>0</v>
      </c>
      <c r="U68" s="3">
        <f t="shared" si="18"/>
        <v>0</v>
      </c>
      <c r="V68" s="3">
        <f t="shared" si="18"/>
        <v>0</v>
      </c>
      <c r="W68" s="3">
        <f t="shared" si="18"/>
        <v>0</v>
      </c>
      <c r="X68" s="3">
        <f t="shared" si="18"/>
        <v>0</v>
      </c>
      <c r="Y68" s="3">
        <f t="shared" si="18"/>
        <v>0</v>
      </c>
      <c r="Z68" s="3">
        <f t="shared" si="18"/>
        <v>0</v>
      </c>
      <c r="AA68" s="3">
        <f t="shared" si="18"/>
        <v>0</v>
      </c>
      <c r="AB68" s="3">
        <f t="shared" si="18"/>
        <v>0</v>
      </c>
      <c r="AC68" s="3">
        <f t="shared" si="18"/>
        <v>0</v>
      </c>
      <c r="AD68" s="3">
        <f t="shared" si="18"/>
        <v>0</v>
      </c>
      <c r="AE68" s="3">
        <f t="shared" si="18"/>
        <v>0</v>
      </c>
      <c r="AF68" s="3">
        <f t="shared" si="18"/>
        <v>0</v>
      </c>
      <c r="AG68" s="3">
        <f t="shared" si="18"/>
        <v>0</v>
      </c>
      <c r="AH68" s="3">
        <f t="shared" si="18"/>
        <v>0</v>
      </c>
      <c r="AI68" s="3">
        <f t="shared" si="18"/>
        <v>0</v>
      </c>
      <c r="AJ68" s="3">
        <f t="shared" si="18"/>
        <v>0</v>
      </c>
      <c r="AK68" s="3">
        <f t="shared" si="18"/>
        <v>0</v>
      </c>
      <c r="AL68" s="3">
        <f t="shared" si="18"/>
        <v>0</v>
      </c>
      <c r="AM68" s="3">
        <f t="shared" si="18"/>
        <v>0</v>
      </c>
      <c r="AN68" s="3">
        <f t="shared" si="18"/>
        <v>0</v>
      </c>
      <c r="AO68" s="3">
        <f t="shared" si="18"/>
        <v>0</v>
      </c>
      <c r="AP68" s="3">
        <f>COUNTIF(AP6:AP65,"9")</f>
        <v>0</v>
      </c>
      <c r="AQ68" s="3">
        <f>COUNTIF(AQ6:AQ65,"9")</f>
        <v>0</v>
      </c>
      <c r="AR68" s="3">
        <f t="shared" si="18"/>
        <v>0</v>
      </c>
      <c r="AS68" s="3">
        <f t="shared" si="18"/>
        <v>0</v>
      </c>
      <c r="AT68" s="3">
        <f>COUNTIF(AT6:AT65,"9")</f>
        <v>0</v>
      </c>
      <c r="AU68" s="3">
        <f>COUNTIF(AU6:AU65,"9")</f>
        <v>0</v>
      </c>
      <c r="AV68" s="3">
        <f>COUNTIF(AV6:AV65,"9")</f>
        <v>0</v>
      </c>
      <c r="AW68" s="3">
        <f>COUNTIF(AW6:AW65,"9")</f>
        <v>0</v>
      </c>
      <c r="AX68" s="3">
        <f t="shared" si="18"/>
        <v>0</v>
      </c>
      <c r="AY68" s="3">
        <f>COUNTIF(AY6:AY65,"9")</f>
        <v>0</v>
      </c>
    </row>
    <row r="69" spans="3:66" x14ac:dyDescent="0.25">
      <c r="C69" s="114"/>
      <c r="D69" s="11">
        <v>0</v>
      </c>
      <c r="E69" s="3">
        <f>COUNTIF(E6:E65,"0")</f>
        <v>0</v>
      </c>
      <c r="F69" s="3">
        <f t="shared" ref="F69:AX69" si="19">COUNTIF(F6:F65,"0")</f>
        <v>0</v>
      </c>
      <c r="G69" s="3">
        <f t="shared" si="19"/>
        <v>0</v>
      </c>
      <c r="H69" s="3">
        <f t="shared" si="19"/>
        <v>0</v>
      </c>
      <c r="I69" s="3">
        <f t="shared" si="19"/>
        <v>0</v>
      </c>
      <c r="J69" s="3">
        <f t="shared" si="19"/>
        <v>0</v>
      </c>
      <c r="K69" s="3">
        <f t="shared" si="19"/>
        <v>0</v>
      </c>
      <c r="L69" s="3">
        <f t="shared" si="19"/>
        <v>0</v>
      </c>
      <c r="M69" s="3">
        <f t="shared" si="19"/>
        <v>0</v>
      </c>
      <c r="N69" s="3">
        <f t="shared" si="19"/>
        <v>0</v>
      </c>
      <c r="O69" s="3">
        <f t="shared" si="19"/>
        <v>0</v>
      </c>
      <c r="P69" s="3">
        <f t="shared" si="19"/>
        <v>0</v>
      </c>
      <c r="Q69" s="3">
        <f t="shared" si="19"/>
        <v>0</v>
      </c>
      <c r="R69" s="3">
        <f t="shared" si="19"/>
        <v>0</v>
      </c>
      <c r="S69" s="3">
        <f t="shared" si="19"/>
        <v>0</v>
      </c>
      <c r="T69" s="3">
        <f t="shared" si="19"/>
        <v>0</v>
      </c>
      <c r="U69" s="3">
        <f t="shared" si="19"/>
        <v>0</v>
      </c>
      <c r="V69" s="3">
        <f t="shared" si="19"/>
        <v>0</v>
      </c>
      <c r="W69" s="3">
        <f t="shared" si="19"/>
        <v>0</v>
      </c>
      <c r="X69" s="3">
        <f t="shared" si="19"/>
        <v>0</v>
      </c>
      <c r="Y69" s="3">
        <f t="shared" si="19"/>
        <v>0</v>
      </c>
      <c r="Z69" s="3">
        <f t="shared" si="19"/>
        <v>0</v>
      </c>
      <c r="AA69" s="3">
        <f t="shared" si="19"/>
        <v>0</v>
      </c>
      <c r="AB69" s="3">
        <f t="shared" si="19"/>
        <v>0</v>
      </c>
      <c r="AC69" s="3">
        <f t="shared" si="19"/>
        <v>0</v>
      </c>
      <c r="AD69" s="3">
        <f t="shared" si="19"/>
        <v>0</v>
      </c>
      <c r="AE69" s="3">
        <f t="shared" si="19"/>
        <v>0</v>
      </c>
      <c r="AF69" s="3">
        <f t="shared" si="19"/>
        <v>0</v>
      </c>
      <c r="AG69" s="3">
        <f t="shared" si="19"/>
        <v>0</v>
      </c>
      <c r="AH69" s="3">
        <f t="shared" si="19"/>
        <v>0</v>
      </c>
      <c r="AI69" s="3">
        <f t="shared" si="19"/>
        <v>0</v>
      </c>
      <c r="AJ69" s="3">
        <f t="shared" si="19"/>
        <v>0</v>
      </c>
      <c r="AK69" s="3">
        <f t="shared" si="19"/>
        <v>0</v>
      </c>
      <c r="AL69" s="3">
        <f t="shared" si="19"/>
        <v>0</v>
      </c>
      <c r="AM69" s="3">
        <f t="shared" si="19"/>
        <v>0</v>
      </c>
      <c r="AN69" s="3">
        <f t="shared" si="19"/>
        <v>0</v>
      </c>
      <c r="AO69" s="3">
        <f t="shared" si="19"/>
        <v>0</v>
      </c>
      <c r="AP69" s="3">
        <f>COUNTIF(AP6:AP65,"0")</f>
        <v>0</v>
      </c>
      <c r="AQ69" s="3">
        <f>COUNTIF(AQ6:AQ65,"0")</f>
        <v>0</v>
      </c>
      <c r="AR69" s="3">
        <f t="shared" si="19"/>
        <v>0</v>
      </c>
      <c r="AS69" s="3">
        <f t="shared" si="19"/>
        <v>0</v>
      </c>
      <c r="AT69" s="3">
        <f>COUNTIF(AT6:AT65,"0")</f>
        <v>0</v>
      </c>
      <c r="AU69" s="3">
        <f>COUNTIF(AU6:AU65,"0")</f>
        <v>0</v>
      </c>
      <c r="AV69" s="3">
        <f>COUNTIF(AV6:AV65,"0")</f>
        <v>0</v>
      </c>
      <c r="AW69" s="3">
        <f>COUNTIF(AW6:AW65,"0")</f>
        <v>0</v>
      </c>
      <c r="AX69" s="3">
        <f t="shared" si="19"/>
        <v>0</v>
      </c>
      <c r="AY69" s="3">
        <f>COUNTIF(AY6:AY65,"0")</f>
        <v>0</v>
      </c>
    </row>
    <row r="70" spans="3:66" x14ac:dyDescent="0.25">
      <c r="C70" s="114"/>
      <c r="D70" s="11" t="s">
        <v>6</v>
      </c>
      <c r="E70" s="3">
        <f>COUNTIF(E6:E65,"ABS")</f>
        <v>0</v>
      </c>
      <c r="F70" s="3">
        <f t="shared" ref="F70:AX70" si="20">COUNTIF(F6:F65,"ABS")</f>
        <v>0</v>
      </c>
      <c r="G70" s="3">
        <f t="shared" si="20"/>
        <v>0</v>
      </c>
      <c r="H70" s="3">
        <f t="shared" si="20"/>
        <v>0</v>
      </c>
      <c r="I70" s="3">
        <f t="shared" si="20"/>
        <v>0</v>
      </c>
      <c r="J70" s="3">
        <f t="shared" si="20"/>
        <v>0</v>
      </c>
      <c r="K70" s="3">
        <f t="shared" si="20"/>
        <v>0</v>
      </c>
      <c r="L70" s="3">
        <f t="shared" si="20"/>
        <v>0</v>
      </c>
      <c r="M70" s="3">
        <f t="shared" si="20"/>
        <v>0</v>
      </c>
      <c r="N70" s="3">
        <f t="shared" si="20"/>
        <v>0</v>
      </c>
      <c r="O70" s="3">
        <f t="shared" si="20"/>
        <v>0</v>
      </c>
      <c r="P70" s="3">
        <f t="shared" si="20"/>
        <v>0</v>
      </c>
      <c r="Q70" s="3">
        <f t="shared" si="20"/>
        <v>0</v>
      </c>
      <c r="R70" s="3">
        <f t="shared" si="20"/>
        <v>0</v>
      </c>
      <c r="S70" s="3">
        <f t="shared" si="20"/>
        <v>0</v>
      </c>
      <c r="T70" s="3">
        <f t="shared" si="20"/>
        <v>0</v>
      </c>
      <c r="U70" s="3">
        <f t="shared" si="20"/>
        <v>0</v>
      </c>
      <c r="V70" s="3">
        <f t="shared" si="20"/>
        <v>0</v>
      </c>
      <c r="W70" s="3">
        <f t="shared" si="20"/>
        <v>0</v>
      </c>
      <c r="X70" s="3">
        <f t="shared" si="20"/>
        <v>0</v>
      </c>
      <c r="Y70" s="3">
        <f t="shared" si="20"/>
        <v>0</v>
      </c>
      <c r="Z70" s="3">
        <f t="shared" si="20"/>
        <v>0</v>
      </c>
      <c r="AA70" s="3">
        <f t="shared" si="20"/>
        <v>0</v>
      </c>
      <c r="AB70" s="3">
        <f t="shared" si="20"/>
        <v>0</v>
      </c>
      <c r="AC70" s="3">
        <f t="shared" si="20"/>
        <v>0</v>
      </c>
      <c r="AD70" s="3">
        <f t="shared" si="20"/>
        <v>0</v>
      </c>
      <c r="AE70" s="3">
        <f t="shared" si="20"/>
        <v>0</v>
      </c>
      <c r="AF70" s="3">
        <f t="shared" si="20"/>
        <v>0</v>
      </c>
      <c r="AG70" s="3">
        <f t="shared" si="20"/>
        <v>0</v>
      </c>
      <c r="AH70" s="3">
        <f t="shared" si="20"/>
        <v>0</v>
      </c>
      <c r="AI70" s="3">
        <f t="shared" si="20"/>
        <v>0</v>
      </c>
      <c r="AJ70" s="3">
        <f t="shared" si="20"/>
        <v>0</v>
      </c>
      <c r="AK70" s="3">
        <f t="shared" si="20"/>
        <v>0</v>
      </c>
      <c r="AL70" s="3">
        <f t="shared" si="20"/>
        <v>0</v>
      </c>
      <c r="AM70" s="3">
        <f t="shared" si="20"/>
        <v>0</v>
      </c>
      <c r="AN70" s="3">
        <f t="shared" si="20"/>
        <v>0</v>
      </c>
      <c r="AO70" s="3">
        <f t="shared" si="20"/>
        <v>0</v>
      </c>
      <c r="AP70" s="3">
        <f>COUNTIF(AP6:AP65,"ABS")</f>
        <v>0</v>
      </c>
      <c r="AQ70" s="3">
        <f>COUNTIF(AQ6:AQ65,"ABS")</f>
        <v>0</v>
      </c>
      <c r="AR70" s="3">
        <f t="shared" si="20"/>
        <v>0</v>
      </c>
      <c r="AS70" s="3">
        <f t="shared" si="20"/>
        <v>0</v>
      </c>
      <c r="AT70" s="3">
        <f>COUNTIF(AT6:AT65,"ABS")</f>
        <v>0</v>
      </c>
      <c r="AU70" s="3">
        <f>COUNTIF(AU6:AU65,"ABS")</f>
        <v>0</v>
      </c>
      <c r="AV70" s="3">
        <f>COUNTIF(AV6:AV65,"ABS")</f>
        <v>0</v>
      </c>
      <c r="AW70" s="3">
        <f>COUNTIF(AW6:AW65,"ABS")</f>
        <v>0</v>
      </c>
      <c r="AX70" s="3">
        <f t="shared" si="20"/>
        <v>0</v>
      </c>
      <c r="AY70" s="3">
        <f>COUNTIF(AY6:AY65,"ABS")</f>
        <v>0</v>
      </c>
    </row>
    <row r="71" spans="3:66" x14ac:dyDescent="0.25">
      <c r="C71" s="114"/>
      <c r="D71" s="11" t="s">
        <v>7</v>
      </c>
      <c r="E71" s="16" t="e">
        <f>E66/($C$72-E70)</f>
        <v>#DIV/0!</v>
      </c>
      <c r="F71" s="16" t="e">
        <f t="shared" ref="F71:AX71" si="21">F66/($C$72-F70)</f>
        <v>#DIV/0!</v>
      </c>
      <c r="G71" s="16" t="e">
        <f t="shared" si="21"/>
        <v>#DIV/0!</v>
      </c>
      <c r="H71" s="16" t="e">
        <f t="shared" si="21"/>
        <v>#DIV/0!</v>
      </c>
      <c r="I71" s="16" t="e">
        <f t="shared" si="21"/>
        <v>#DIV/0!</v>
      </c>
      <c r="J71" s="16" t="e">
        <f t="shared" si="21"/>
        <v>#DIV/0!</v>
      </c>
      <c r="K71" s="16" t="e">
        <f t="shared" si="21"/>
        <v>#DIV/0!</v>
      </c>
      <c r="L71" s="16" t="e">
        <f t="shared" si="21"/>
        <v>#DIV/0!</v>
      </c>
      <c r="M71" s="16" t="e">
        <f t="shared" si="21"/>
        <v>#DIV/0!</v>
      </c>
      <c r="N71" s="16" t="e">
        <f>N66/($C$72-N70)</f>
        <v>#DIV/0!</v>
      </c>
      <c r="O71" s="16" t="e">
        <f t="shared" si="21"/>
        <v>#DIV/0!</v>
      </c>
      <c r="P71" s="16" t="e">
        <f t="shared" si="21"/>
        <v>#DIV/0!</v>
      </c>
      <c r="Q71" s="16" t="e">
        <f t="shared" si="21"/>
        <v>#DIV/0!</v>
      </c>
      <c r="R71" s="16" t="e">
        <f t="shared" si="21"/>
        <v>#DIV/0!</v>
      </c>
      <c r="S71" s="16" t="e">
        <f t="shared" si="21"/>
        <v>#DIV/0!</v>
      </c>
      <c r="T71" s="16" t="e">
        <f t="shared" si="21"/>
        <v>#DIV/0!</v>
      </c>
      <c r="U71" s="16" t="e">
        <f t="shared" si="21"/>
        <v>#DIV/0!</v>
      </c>
      <c r="V71" s="16" t="e">
        <f t="shared" si="21"/>
        <v>#DIV/0!</v>
      </c>
      <c r="W71" s="16" t="e">
        <f t="shared" si="21"/>
        <v>#DIV/0!</v>
      </c>
      <c r="X71" s="16" t="e">
        <f t="shared" si="21"/>
        <v>#DIV/0!</v>
      </c>
      <c r="Y71" s="16" t="e">
        <f t="shared" si="21"/>
        <v>#DIV/0!</v>
      </c>
      <c r="Z71" s="16" t="e">
        <f t="shared" si="21"/>
        <v>#DIV/0!</v>
      </c>
      <c r="AA71" s="16" t="e">
        <f t="shared" si="21"/>
        <v>#DIV/0!</v>
      </c>
      <c r="AB71" s="16" t="e">
        <f t="shared" si="21"/>
        <v>#DIV/0!</v>
      </c>
      <c r="AC71" s="16" t="e">
        <f t="shared" si="21"/>
        <v>#DIV/0!</v>
      </c>
      <c r="AD71" s="16" t="e">
        <f t="shared" si="21"/>
        <v>#DIV/0!</v>
      </c>
      <c r="AE71" s="16" t="e">
        <f t="shared" si="21"/>
        <v>#DIV/0!</v>
      </c>
      <c r="AF71" s="16" t="e">
        <f t="shared" si="21"/>
        <v>#DIV/0!</v>
      </c>
      <c r="AG71" s="16" t="e">
        <f t="shared" si="21"/>
        <v>#DIV/0!</v>
      </c>
      <c r="AH71" s="16" t="e">
        <f t="shared" si="21"/>
        <v>#DIV/0!</v>
      </c>
      <c r="AI71" s="16" t="e">
        <f t="shared" si="21"/>
        <v>#DIV/0!</v>
      </c>
      <c r="AJ71" s="16" t="e">
        <f t="shared" si="21"/>
        <v>#DIV/0!</v>
      </c>
      <c r="AK71" s="16" t="e">
        <f t="shared" si="21"/>
        <v>#DIV/0!</v>
      </c>
      <c r="AL71" s="16" t="e">
        <f t="shared" si="21"/>
        <v>#DIV/0!</v>
      </c>
      <c r="AM71" s="16" t="e">
        <f t="shared" si="21"/>
        <v>#DIV/0!</v>
      </c>
      <c r="AN71" s="16" t="e">
        <f t="shared" si="21"/>
        <v>#DIV/0!</v>
      </c>
      <c r="AO71" s="16" t="e">
        <f t="shared" si="21"/>
        <v>#DIV/0!</v>
      </c>
      <c r="AP71" s="16" t="e">
        <f>AP66/($C$72-AP70)</f>
        <v>#DIV/0!</v>
      </c>
      <c r="AQ71" s="16" t="e">
        <f>AQ66/($C$72-AQ70)</f>
        <v>#DIV/0!</v>
      </c>
      <c r="AR71" s="16" t="e">
        <f t="shared" si="21"/>
        <v>#DIV/0!</v>
      </c>
      <c r="AS71" s="16" t="e">
        <f t="shared" si="21"/>
        <v>#DIV/0!</v>
      </c>
      <c r="AT71" s="16" t="e">
        <f>AT66/($C$72-AT70)</f>
        <v>#DIV/0!</v>
      </c>
      <c r="AU71" s="16" t="e">
        <f>AU66/($C$72-AU70)</f>
        <v>#DIV/0!</v>
      </c>
      <c r="AV71" s="16" t="e">
        <f>AV66/($C$72-AV70)</f>
        <v>#DIV/0!</v>
      </c>
      <c r="AW71" s="16" t="e">
        <f>AW66/($C$72-AW70)</f>
        <v>#DIV/0!</v>
      </c>
      <c r="AX71" s="16" t="e">
        <f t="shared" si="21"/>
        <v>#DIV/0!</v>
      </c>
      <c r="AY71" s="16" t="e">
        <f>AY66/($C$72-AY70)</f>
        <v>#DIV/0!</v>
      </c>
    </row>
    <row r="72" spans="3:66" x14ac:dyDescent="0.25">
      <c r="C72" s="17">
        <f>COUNTA(Classe!C5:C64)</f>
        <v>0</v>
      </c>
      <c r="D72" s="17"/>
    </row>
    <row r="74" spans="3:66" x14ac:dyDescent="0.25">
      <c r="E74" s="110" t="s">
        <v>14</v>
      </c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2"/>
      <c r="W74" s="110" t="s">
        <v>15</v>
      </c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12"/>
      <c r="AN74" s="110" t="s">
        <v>163</v>
      </c>
      <c r="AO74" s="111"/>
      <c r="AP74" s="111"/>
      <c r="AQ74" s="111"/>
      <c r="AR74" s="111"/>
      <c r="AS74" s="111"/>
      <c r="AT74" s="111"/>
      <c r="AU74" s="111"/>
      <c r="AV74" s="111"/>
      <c r="AW74" s="111"/>
      <c r="AX74" s="111"/>
      <c r="AY74" s="112"/>
      <c r="AZ74" s="115" t="s">
        <v>16</v>
      </c>
      <c r="BA74" s="115"/>
      <c r="BB74" s="115"/>
      <c r="BC74" s="115"/>
    </row>
    <row r="75" spans="3:66" x14ac:dyDescent="0.25">
      <c r="E75" s="126" t="e">
        <f>AVERAGE(E71:V71)</f>
        <v>#DIV/0!</v>
      </c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1"/>
      <c r="U75" s="111"/>
      <c r="V75" s="112"/>
      <c r="W75" s="126" t="e">
        <f>AVERAGE(W71:AM71)</f>
        <v>#DIV/0!</v>
      </c>
      <c r="X75" s="111"/>
      <c r="Y75" s="111"/>
      <c r="Z75" s="111"/>
      <c r="AA75" s="111"/>
      <c r="AB75" s="111"/>
      <c r="AC75" s="111"/>
      <c r="AD75" s="111"/>
      <c r="AE75" s="111"/>
      <c r="AF75" s="111"/>
      <c r="AG75" s="111"/>
      <c r="AH75" s="111"/>
      <c r="AI75" s="111"/>
      <c r="AJ75" s="111"/>
      <c r="AK75" s="111"/>
      <c r="AL75" s="111"/>
      <c r="AM75" s="112"/>
      <c r="AN75" s="126" t="e">
        <f>AVERAGE(AN71:AY71)</f>
        <v>#DIV/0!</v>
      </c>
      <c r="AO75" s="111"/>
      <c r="AP75" s="111"/>
      <c r="AQ75" s="111"/>
      <c r="AR75" s="111"/>
      <c r="AS75" s="111"/>
      <c r="AT75" s="111"/>
      <c r="AU75" s="111"/>
      <c r="AV75" s="111"/>
      <c r="AW75" s="111"/>
      <c r="AX75" s="111"/>
      <c r="AY75" s="112"/>
      <c r="AZ75" s="107" t="e">
        <f>AVERAGE(E71:AY71)</f>
        <v>#DIV/0!</v>
      </c>
      <c r="BA75" s="107"/>
      <c r="BB75" s="107"/>
      <c r="BC75" s="107"/>
    </row>
  </sheetData>
  <sheetProtection selectLockedCells="1"/>
  <mergeCells count="29">
    <mergeCell ref="AN2:AY2"/>
    <mergeCell ref="W2:AM2"/>
    <mergeCell ref="J3:N3"/>
    <mergeCell ref="Q4:S4"/>
    <mergeCell ref="E2:V2"/>
    <mergeCell ref="W4:Z4"/>
    <mergeCell ref="AB4:AD4"/>
    <mergeCell ref="AE4:AF4"/>
    <mergeCell ref="W3:AK3"/>
    <mergeCell ref="E3:I3"/>
    <mergeCell ref="O3:P3"/>
    <mergeCell ref="Q3:V3"/>
    <mergeCell ref="AL3:AM3"/>
    <mergeCell ref="AO4:AP4"/>
    <mergeCell ref="AQ3:AR3"/>
    <mergeCell ref="C66:C71"/>
    <mergeCell ref="AZ74:BC74"/>
    <mergeCell ref="E74:V74"/>
    <mergeCell ref="W74:AM74"/>
    <mergeCell ref="AN74:AY74"/>
    <mergeCell ref="AZ75:BC75"/>
    <mergeCell ref="AZ4:BE4"/>
    <mergeCell ref="E4:G4"/>
    <mergeCell ref="AG4:AI4"/>
    <mergeCell ref="E75:V75"/>
    <mergeCell ref="W75:AM75"/>
    <mergeCell ref="AN75:AY75"/>
    <mergeCell ref="AS4:AU4"/>
    <mergeCell ref="AV4:AW4"/>
  </mergeCells>
  <phoneticPr fontId="14" type="noConversion"/>
  <conditionalFormatting sqref="E6:AY65">
    <cfRule type="containsText" dxfId="9" priority="1" stopIfTrue="1" operator="containsText" text="ABS">
      <formula>NOT(ISERROR(SEARCH("ABS",E6)))</formula>
    </cfRule>
    <cfRule type="cellIs" dxfId="8" priority="2" stopIfTrue="1" operator="equal">
      <formula>9</formula>
    </cfRule>
    <cfRule type="cellIs" dxfId="7" priority="3" stopIfTrue="1" operator="equal">
      <formula>7</formula>
    </cfRule>
    <cfRule type="cellIs" dxfId="6" priority="4" stopIfTrue="1" operator="equal">
      <formula>1</formula>
    </cfRule>
  </conditionalFormatting>
  <dataValidations count="2">
    <dataValidation type="list" allowBlank="1" showErrorMessage="1" sqref="F10:N65 P10:Z65 AL8:AL9 P6:Z7 E6:E65 F6:N7 AB6:AI7 AN6:AY65 AK6:AK65 AB10:AI65 F8:AI9" xr:uid="{00000000-0002-0000-0200-000000000000}">
      <formula1>"1,9,0,ABS"</formula1>
      <formula2>0</formula2>
    </dataValidation>
    <dataValidation type="list" allowBlank="1" showErrorMessage="1" sqref="O10:O65 AL10:AL65 AM6:AM65 AL6:AL7 AA10:AA65 AA6:AA7 O6:O7 AJ6:AJ65" xr:uid="{00000000-0002-0000-0200-000001000000}">
      <formula1>"1,7,9,0,ABS"</formula1>
    </dataValidation>
  </dataValidation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7"/>
  <sheetViews>
    <sheetView workbookViewId="0"/>
  </sheetViews>
  <sheetFormatPr baseColWidth="10" defaultRowHeight="12.75" x14ac:dyDescent="0.2"/>
  <cols>
    <col min="1" max="1" width="16.5703125" style="43" customWidth="1"/>
    <col min="2" max="254" width="11.42578125" style="43"/>
    <col min="255" max="255" width="16.5703125" style="43" customWidth="1"/>
    <col min="256" max="16384" width="11.42578125" style="43"/>
  </cols>
  <sheetData>
    <row r="1" spans="1:11" ht="15.75" x14ac:dyDescent="0.25">
      <c r="C1" s="129" t="s">
        <v>213</v>
      </c>
      <c r="D1" s="130"/>
      <c r="E1" s="130"/>
      <c r="F1" s="130"/>
      <c r="G1" s="130"/>
      <c r="H1" s="131"/>
      <c r="I1" s="131"/>
    </row>
    <row r="3" spans="1:11" x14ac:dyDescent="0.2">
      <c r="A3" s="44" t="s">
        <v>28</v>
      </c>
      <c r="B3" s="45" t="s">
        <v>29</v>
      </c>
      <c r="C3" s="45" t="s">
        <v>30</v>
      </c>
      <c r="D3" s="45" t="s">
        <v>31</v>
      </c>
      <c r="E3" s="45" t="s">
        <v>32</v>
      </c>
      <c r="F3" s="45" t="s">
        <v>33</v>
      </c>
      <c r="G3" s="45" t="s">
        <v>34</v>
      </c>
      <c r="H3" s="45" t="s">
        <v>35</v>
      </c>
      <c r="I3" s="45" t="s">
        <v>36</v>
      </c>
      <c r="J3" s="45" t="s">
        <v>37</v>
      </c>
      <c r="K3" s="45" t="s">
        <v>38</v>
      </c>
    </row>
    <row r="4" spans="1:11" x14ac:dyDescent="0.2">
      <c r="A4" s="46" t="s">
        <v>39</v>
      </c>
      <c r="B4" s="45">
        <f>COUNTIFS(Fran!BV7:BV66,"&gt;0%",Fran!BV7:BV66,"&lt;10%")</f>
        <v>0</v>
      </c>
      <c r="C4" s="45">
        <f>COUNTIFS(Fran!BV7:BV66,"&gt;=10%",Fran!BV7:BV66,"&lt;20%")</f>
        <v>0</v>
      </c>
      <c r="D4" s="45">
        <f>COUNTIFS(Fran!BV7:BV66,"&gt;=20%",Fran!BV7:BV66,"&lt;30%")</f>
        <v>0</v>
      </c>
      <c r="E4" s="45">
        <f>COUNTIFS(Fran!BV7:BV66,"&gt;=30%",Fran!BV7:BV66,"&lt;40%")</f>
        <v>0</v>
      </c>
      <c r="F4" s="45">
        <f>COUNTIFS(Fran!BV7:BV66,"&gt;=40%",Fran!BV7:BV66,"&lt;50%")</f>
        <v>0</v>
      </c>
      <c r="G4" s="45">
        <f>COUNTIFS(Fran!BV7:BV66,"&gt;=50%",Fran!BV7:BV66,"&lt;60%")</f>
        <v>0</v>
      </c>
      <c r="H4" s="45">
        <f>COUNTIFS(Fran!BV7:BV66,"&gt;=60%",Fran!BV7:BV66,"&lt;70%")</f>
        <v>0</v>
      </c>
      <c r="I4" s="45">
        <f>COUNTIFS(Fran!BV7:BV66,"&gt;=70%",Fran!BV7:BV66,"&lt;80%")</f>
        <v>0</v>
      </c>
      <c r="J4" s="45">
        <f>COUNTIFS(Fran!BV7:BV66,"&gt;=80%",Fran!BV7:BV66,"&lt;90%")</f>
        <v>0</v>
      </c>
      <c r="K4" s="45">
        <f>COUNTIF(Fran!BV7:BV66,"&gt;=90%")</f>
        <v>0</v>
      </c>
    </row>
    <row r="6" spans="1:11" x14ac:dyDescent="0.2">
      <c r="A6" s="47" t="s">
        <v>40</v>
      </c>
      <c r="B6" s="45" t="s">
        <v>29</v>
      </c>
      <c r="C6" s="45" t="s">
        <v>30</v>
      </c>
      <c r="D6" s="45" t="s">
        <v>31</v>
      </c>
      <c r="E6" s="45" t="s">
        <v>32</v>
      </c>
      <c r="F6" s="45" t="s">
        <v>33</v>
      </c>
      <c r="G6" s="45" t="s">
        <v>34</v>
      </c>
      <c r="H6" s="45" t="s">
        <v>35</v>
      </c>
      <c r="I6" s="45" t="s">
        <v>36</v>
      </c>
      <c r="J6" s="45" t="s">
        <v>37</v>
      </c>
      <c r="K6" s="45" t="s">
        <v>38</v>
      </c>
    </row>
    <row r="7" spans="1:11" x14ac:dyDescent="0.2">
      <c r="A7" s="46" t="s">
        <v>39</v>
      </c>
      <c r="B7" s="45">
        <f>COUNTIFS(Maths!BE6:BE65,"&gt;0%",Maths!BE6:BE65,"&lt;10%")</f>
        <v>0</v>
      </c>
      <c r="C7" s="45">
        <f>COUNTIFS(Maths!BE6:BE65,"&gt;=10%",Maths!BE6:BE65,"&lt;20%")</f>
        <v>0</v>
      </c>
      <c r="D7" s="45">
        <f>COUNTIFS(Maths!BE6:BE65,"&gt;=20%",Maths!BE6:BE65,"&lt;30%")</f>
        <v>0</v>
      </c>
      <c r="E7" s="45">
        <f>COUNTIFS(Maths!BE6:BE65,"&gt;=30%",Maths!BE6:BE65,"&lt;40%")</f>
        <v>0</v>
      </c>
      <c r="F7" s="45">
        <f>COUNTIFS(Maths!BE6:BE65,"&gt;=40%",Maths!BE6:BE65,"&lt;50%")</f>
        <v>0</v>
      </c>
      <c r="G7" s="45">
        <f>COUNTIFS(Maths!BE6:BE65,"&gt;=50%",Maths!BE6:BE65,"&lt;60%")</f>
        <v>0</v>
      </c>
      <c r="H7" s="45">
        <f>COUNTIFS(Maths!BE6:BE65,"&gt;=60%",Maths!BE6:BE65,"&lt;70%")</f>
        <v>0</v>
      </c>
      <c r="I7" s="45">
        <f>COUNTIFS(Maths!BE6:BE65,"&gt;=70%",Maths!BE6:BE65,"&lt;80%")</f>
        <v>0</v>
      </c>
      <c r="J7" s="45">
        <f>COUNTIFS(Maths!BE6:BE65,"&gt;=80%",Maths!BE6:BE65,"&lt;90%")</f>
        <v>0</v>
      </c>
      <c r="K7" s="45">
        <f>COUNTIF(Maths!BE6:BE65,"&gt;=90%")</f>
        <v>0</v>
      </c>
    </row>
  </sheetData>
  <sheetProtection selectLockedCells="1"/>
  <mergeCells count="1">
    <mergeCell ref="C1:I1"/>
  </mergeCells>
  <pageMargins left="0.70866141732283472" right="0.70866141732283472" top="0.74803149606299213" bottom="0.74803149606299213" header="0.31496062992125984" footer="0.31496062992125984"/>
  <pageSetup paperSize="9" firstPageNumber="0" orientation="landscape" horizontalDpi="300" verticalDpi="300" r:id="rId1"/>
  <headerFooter alignWithMargins="0">
    <oddHeader>&amp;LEvaluations CE2&amp;CCirconscription de Saint-Omer 2</oddHeader>
    <oddFooter>&amp;RLD ERTUIC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66"/>
  <sheetViews>
    <sheetView zoomScaleNormal="100" workbookViewId="0">
      <pane ySplit="4" topLeftCell="A5" activePane="bottomLeft" state="frozen"/>
      <selection activeCell="C1" sqref="C1:E1"/>
      <selection pane="bottomLeft" activeCell="E5" sqref="E5"/>
    </sheetView>
  </sheetViews>
  <sheetFormatPr baseColWidth="10" defaultRowHeight="15" x14ac:dyDescent="0.25"/>
  <cols>
    <col min="2" max="2" width="38.42578125" customWidth="1"/>
  </cols>
  <sheetData>
    <row r="1" spans="1:11" ht="15.75" x14ac:dyDescent="0.25">
      <c r="B1" s="77" t="s">
        <v>221</v>
      </c>
      <c r="C1" s="78" t="s">
        <v>214</v>
      </c>
    </row>
    <row r="2" spans="1:11" x14ac:dyDescent="0.25">
      <c r="C2" s="80"/>
      <c r="D2" t="s">
        <v>215</v>
      </c>
      <c r="F2" s="79"/>
      <c r="G2" t="s">
        <v>216</v>
      </c>
    </row>
    <row r="3" spans="1:11" ht="15.75" thickBot="1" x14ac:dyDescent="0.3"/>
    <row r="4" spans="1:11" ht="147" customHeight="1" thickTop="1" thickBot="1" x14ac:dyDescent="0.3">
      <c r="A4" s="68" t="s">
        <v>1</v>
      </c>
      <c r="B4" s="68" t="s">
        <v>5</v>
      </c>
      <c r="C4" s="69" t="s">
        <v>218</v>
      </c>
      <c r="D4" s="70" t="s">
        <v>217</v>
      </c>
      <c r="E4" s="70" t="s">
        <v>219</v>
      </c>
      <c r="F4" s="75" t="s">
        <v>25</v>
      </c>
      <c r="G4" s="69" t="s">
        <v>210</v>
      </c>
      <c r="H4" s="70" t="s">
        <v>220</v>
      </c>
      <c r="I4" s="70" t="s">
        <v>26</v>
      </c>
      <c r="J4" s="70" t="s">
        <v>211</v>
      </c>
      <c r="K4" s="75" t="s">
        <v>212</v>
      </c>
    </row>
    <row r="5" spans="1:11" ht="15.75" thickTop="1" x14ac:dyDescent="0.25">
      <c r="A5" s="71">
        <v>1</v>
      </c>
      <c r="B5" s="71" t="str">
        <f>Maths!D6</f>
        <v xml:space="preserve"> </v>
      </c>
      <c r="C5" s="81" t="str">
        <f>IF(Classe!$C5="","",Maths!BH6)</f>
        <v/>
      </c>
      <c r="D5" s="82" t="str">
        <f>IF(Classe!C5="","",Maths!BK6)</f>
        <v/>
      </c>
      <c r="E5" s="82" t="str">
        <f>IF(Classe!C5="","",Maths!BN6)</f>
        <v/>
      </c>
      <c r="F5" s="83" t="str">
        <f>IF(Classe!C5="","",Maths!BE6)</f>
        <v/>
      </c>
      <c r="G5" s="81" t="str">
        <f>IF(Classe!C5="","",Fran!BY7)</f>
        <v/>
      </c>
      <c r="H5" s="82" t="str">
        <f>IF(Classe!C5="","",Fran!CB7)</f>
        <v/>
      </c>
      <c r="I5" s="82" t="str">
        <f>IF(Classe!C5="","",Fran!CE7)</f>
        <v/>
      </c>
      <c r="J5" s="82" t="str">
        <f>IF(Classe!C5="","",Fran!CH7)</f>
        <v/>
      </c>
      <c r="K5" s="84" t="str">
        <f>IF(Classe!C5="","",Fran!BV7)</f>
        <v/>
      </c>
    </row>
    <row r="6" spans="1:11" x14ac:dyDescent="0.25">
      <c r="A6" s="72">
        <v>2</v>
      </c>
      <c r="B6" s="72" t="str">
        <f>Maths!D7</f>
        <v xml:space="preserve"> </v>
      </c>
      <c r="C6" s="85" t="str">
        <f>IF(Classe!$C6="","",Maths!BH7)</f>
        <v/>
      </c>
      <c r="D6" s="86" t="str">
        <f>IF(Classe!C6="","",Maths!BK7)</f>
        <v/>
      </c>
      <c r="E6" s="86" t="str">
        <f>IF(Classe!C6="","",Maths!BN7)</f>
        <v/>
      </c>
      <c r="F6" s="87" t="str">
        <f>IF(Classe!C6="","",Maths!BE7)</f>
        <v/>
      </c>
      <c r="G6" s="85" t="str">
        <f>IF(Classe!C6="","",Fran!BY8)</f>
        <v/>
      </c>
      <c r="H6" s="86" t="str">
        <f>IF(Classe!C6="","",Fran!CB8)</f>
        <v/>
      </c>
      <c r="I6" s="86" t="str">
        <f>IF(Classe!C6="","",Fran!CE8)</f>
        <v/>
      </c>
      <c r="J6" s="86" t="str">
        <f>IF(Classe!C6="","",Fran!CH8)</f>
        <v/>
      </c>
      <c r="K6" s="88" t="str">
        <f>IF(Classe!C6="","",Fran!BV8)</f>
        <v/>
      </c>
    </row>
    <row r="7" spans="1:11" x14ac:dyDescent="0.25">
      <c r="A7" s="72">
        <v>3</v>
      </c>
      <c r="B7" s="72" t="str">
        <f>Maths!D8</f>
        <v xml:space="preserve"> </v>
      </c>
      <c r="C7" s="85" t="str">
        <f>IF(Classe!$C7="","",Maths!BH8)</f>
        <v/>
      </c>
      <c r="D7" s="86" t="str">
        <f>IF(Classe!C7="","",Maths!BK8)</f>
        <v/>
      </c>
      <c r="E7" s="86" t="str">
        <f>IF(Classe!C7="","",Maths!BN8)</f>
        <v/>
      </c>
      <c r="F7" s="87" t="str">
        <f>IF(Classe!C7="","",Maths!BE8)</f>
        <v/>
      </c>
      <c r="G7" s="85" t="str">
        <f>IF(Classe!C7="","",Fran!BY9)</f>
        <v/>
      </c>
      <c r="H7" s="86" t="str">
        <f>IF(Classe!C7="","",Fran!CB9)</f>
        <v/>
      </c>
      <c r="I7" s="86" t="str">
        <f>IF(Classe!C7="","",Fran!CE9)</f>
        <v/>
      </c>
      <c r="J7" s="86" t="str">
        <f>IF(Classe!C7="","",Fran!CH9)</f>
        <v/>
      </c>
      <c r="K7" s="88" t="str">
        <f>IF(Classe!C7="","",Fran!BV9)</f>
        <v/>
      </c>
    </row>
    <row r="8" spans="1:11" x14ac:dyDescent="0.25">
      <c r="A8" s="72">
        <v>4</v>
      </c>
      <c r="B8" s="72" t="str">
        <f>Maths!D9</f>
        <v xml:space="preserve"> </v>
      </c>
      <c r="C8" s="85" t="str">
        <f>IF(Classe!$C8="","",Maths!BH9)</f>
        <v/>
      </c>
      <c r="D8" s="86" t="str">
        <f>IF(Classe!C8="","",Maths!BK9)</f>
        <v/>
      </c>
      <c r="E8" s="86" t="str">
        <f>IF(Classe!C8="","",Maths!BN9)</f>
        <v/>
      </c>
      <c r="F8" s="87" t="str">
        <f>IF(Classe!C8="","",Maths!BE9)</f>
        <v/>
      </c>
      <c r="G8" s="85" t="str">
        <f>IF(Classe!C8="","",Fran!BY10)</f>
        <v/>
      </c>
      <c r="H8" s="86" t="str">
        <f>IF(Classe!C8="","",Fran!CB10)</f>
        <v/>
      </c>
      <c r="I8" s="86" t="str">
        <f>IF(Classe!C8="","",Fran!CE10)</f>
        <v/>
      </c>
      <c r="J8" s="86" t="str">
        <f>IF(Classe!C8="","",Fran!CH10)</f>
        <v/>
      </c>
      <c r="K8" s="88" t="str">
        <f>IF(Classe!C8="","",Fran!BV10)</f>
        <v/>
      </c>
    </row>
    <row r="9" spans="1:11" x14ac:dyDescent="0.25">
      <c r="A9" s="72">
        <v>5</v>
      </c>
      <c r="B9" s="72" t="str">
        <f>Maths!D10</f>
        <v xml:space="preserve"> </v>
      </c>
      <c r="C9" s="85" t="str">
        <f>IF(Classe!$C9="","",Maths!BH10)</f>
        <v/>
      </c>
      <c r="D9" s="86" t="str">
        <f>IF(Classe!C9="","",Maths!BK10)</f>
        <v/>
      </c>
      <c r="E9" s="86" t="str">
        <f>IF(Classe!C9="","",Maths!BN10)</f>
        <v/>
      </c>
      <c r="F9" s="87" t="str">
        <f>IF(Classe!C9="","",Maths!BE10)</f>
        <v/>
      </c>
      <c r="G9" s="85" t="str">
        <f>IF(Classe!C9="","",Fran!BY11)</f>
        <v/>
      </c>
      <c r="H9" s="86" t="str">
        <f>IF(Classe!C9="","",Fran!CB11)</f>
        <v/>
      </c>
      <c r="I9" s="86" t="str">
        <f>IF(Classe!C9="","",Fran!CE11)</f>
        <v/>
      </c>
      <c r="J9" s="86" t="str">
        <f>IF(Classe!C9="","",Fran!CH11)</f>
        <v/>
      </c>
      <c r="K9" s="88" t="str">
        <f>IF(Classe!C9="","",Fran!BV11)</f>
        <v/>
      </c>
    </row>
    <row r="10" spans="1:11" x14ac:dyDescent="0.25">
      <c r="A10" s="72">
        <v>6</v>
      </c>
      <c r="B10" s="72" t="str">
        <f>Maths!D11</f>
        <v xml:space="preserve"> </v>
      </c>
      <c r="C10" s="85" t="str">
        <f>IF(Classe!$C10="","",Maths!BH11)</f>
        <v/>
      </c>
      <c r="D10" s="86" t="str">
        <f>IF(Classe!C10="","",Maths!BK11)</f>
        <v/>
      </c>
      <c r="E10" s="86" t="str">
        <f>IF(Classe!C10="","",Maths!BN11)</f>
        <v/>
      </c>
      <c r="F10" s="87" t="str">
        <f>IF(Classe!C10="","",Maths!BE11)</f>
        <v/>
      </c>
      <c r="G10" s="85" t="str">
        <f>IF(Classe!C10="","",Fran!BY12)</f>
        <v/>
      </c>
      <c r="H10" s="86" t="str">
        <f>IF(Classe!C10="","",Fran!CB12)</f>
        <v/>
      </c>
      <c r="I10" s="86" t="str">
        <f>IF(Classe!C10="","",Fran!CE12)</f>
        <v/>
      </c>
      <c r="J10" s="86" t="str">
        <f>IF(Classe!C10="","",Fran!CH12)</f>
        <v/>
      </c>
      <c r="K10" s="88" t="str">
        <f>IF(Classe!C10="","",Fran!BV12)</f>
        <v/>
      </c>
    </row>
    <row r="11" spans="1:11" x14ac:dyDescent="0.25">
      <c r="A11" s="72">
        <v>7</v>
      </c>
      <c r="B11" s="72" t="str">
        <f>Maths!D12</f>
        <v xml:space="preserve"> </v>
      </c>
      <c r="C11" s="85" t="str">
        <f>IF(Classe!$C11="","",Maths!BH12)</f>
        <v/>
      </c>
      <c r="D11" s="86" t="str">
        <f>IF(Classe!C11="","",Maths!BK12)</f>
        <v/>
      </c>
      <c r="E11" s="86" t="str">
        <f>IF(Classe!C11="","",Maths!BN12)</f>
        <v/>
      </c>
      <c r="F11" s="87" t="str">
        <f>IF(Classe!C11="","",Maths!BE12)</f>
        <v/>
      </c>
      <c r="G11" s="85" t="str">
        <f>IF(Classe!C11="","",Fran!BY13)</f>
        <v/>
      </c>
      <c r="H11" s="86" t="str">
        <f>IF(Classe!C11="","",Fran!CB13)</f>
        <v/>
      </c>
      <c r="I11" s="86" t="str">
        <f>IF(Classe!C11="","",Fran!CE13)</f>
        <v/>
      </c>
      <c r="J11" s="86" t="str">
        <f>IF(Classe!C11="","",Fran!CH13)</f>
        <v/>
      </c>
      <c r="K11" s="88" t="str">
        <f>IF(Classe!C11="","",Fran!BV13)</f>
        <v/>
      </c>
    </row>
    <row r="12" spans="1:11" x14ac:dyDescent="0.25">
      <c r="A12" s="72">
        <v>8</v>
      </c>
      <c r="B12" s="72" t="str">
        <f>Maths!D13</f>
        <v xml:space="preserve"> </v>
      </c>
      <c r="C12" s="85" t="str">
        <f>IF(Classe!$C12="","",Maths!BH13)</f>
        <v/>
      </c>
      <c r="D12" s="86" t="str">
        <f>IF(Classe!C12="","",Maths!BK13)</f>
        <v/>
      </c>
      <c r="E12" s="86" t="str">
        <f>IF(Classe!C12="","",Maths!BN13)</f>
        <v/>
      </c>
      <c r="F12" s="87" t="str">
        <f>IF(Classe!C12="","",Maths!BE13)</f>
        <v/>
      </c>
      <c r="G12" s="85" t="str">
        <f>IF(Classe!C12="","",Fran!BY14)</f>
        <v/>
      </c>
      <c r="H12" s="86" t="str">
        <f>IF(Classe!C12="","",Fran!CB14)</f>
        <v/>
      </c>
      <c r="I12" s="86" t="str">
        <f>IF(Classe!C12="","",Fran!CE14)</f>
        <v/>
      </c>
      <c r="J12" s="86" t="str">
        <f>IF(Classe!C12="","",Fran!CH14)</f>
        <v/>
      </c>
      <c r="K12" s="88" t="str">
        <f>IF(Classe!C12="","",Fran!BV14)</f>
        <v/>
      </c>
    </row>
    <row r="13" spans="1:11" x14ac:dyDescent="0.25">
      <c r="A13" s="72">
        <v>9</v>
      </c>
      <c r="B13" s="72" t="str">
        <f>Maths!D14</f>
        <v xml:space="preserve"> </v>
      </c>
      <c r="C13" s="85" t="str">
        <f>IF(Classe!$C13="","",Maths!BH14)</f>
        <v/>
      </c>
      <c r="D13" s="86" t="str">
        <f>IF(Classe!C13="","",Maths!BK14)</f>
        <v/>
      </c>
      <c r="E13" s="86" t="str">
        <f>IF(Classe!C13="","",Maths!BN14)</f>
        <v/>
      </c>
      <c r="F13" s="87" t="str">
        <f>IF(Classe!C13="","",Maths!BE14)</f>
        <v/>
      </c>
      <c r="G13" s="85" t="str">
        <f>IF(Classe!C13="","",Fran!BY15)</f>
        <v/>
      </c>
      <c r="H13" s="86" t="str">
        <f>IF(Classe!C13="","",Fran!CB15)</f>
        <v/>
      </c>
      <c r="I13" s="86" t="str">
        <f>IF(Classe!C13="","",Fran!CE15)</f>
        <v/>
      </c>
      <c r="J13" s="86" t="str">
        <f>IF(Classe!C13="","",Fran!CH15)</f>
        <v/>
      </c>
      <c r="K13" s="88" t="str">
        <f>IF(Classe!C13="","",Fran!BV15)</f>
        <v/>
      </c>
    </row>
    <row r="14" spans="1:11" x14ac:dyDescent="0.25">
      <c r="A14" s="72">
        <v>10</v>
      </c>
      <c r="B14" s="72" t="str">
        <f>Maths!D15</f>
        <v xml:space="preserve"> </v>
      </c>
      <c r="C14" s="85" t="str">
        <f>IF(Classe!$C14="","",Maths!BH15)</f>
        <v/>
      </c>
      <c r="D14" s="86" t="str">
        <f>IF(Classe!C14="","",Maths!BK15)</f>
        <v/>
      </c>
      <c r="E14" s="86" t="str">
        <f>IF(Classe!C14="","",Maths!BN15)</f>
        <v/>
      </c>
      <c r="F14" s="87" t="str">
        <f>IF(Classe!C14="","",Maths!BE15)</f>
        <v/>
      </c>
      <c r="G14" s="85" t="str">
        <f>IF(Classe!C14="","",Fran!BY16)</f>
        <v/>
      </c>
      <c r="H14" s="86" t="str">
        <f>IF(Classe!C14="","",Fran!CB16)</f>
        <v/>
      </c>
      <c r="I14" s="86" t="str">
        <f>IF(Classe!C14="","",Fran!CE16)</f>
        <v/>
      </c>
      <c r="J14" s="86" t="str">
        <f>IF(Classe!C14="","",Fran!CH16)</f>
        <v/>
      </c>
      <c r="K14" s="88" t="str">
        <f>IF(Classe!C14="","",Fran!BV16)</f>
        <v/>
      </c>
    </row>
    <row r="15" spans="1:11" x14ac:dyDescent="0.25">
      <c r="A15" s="72">
        <v>11</v>
      </c>
      <c r="B15" s="72" t="str">
        <f>Maths!D16</f>
        <v xml:space="preserve"> </v>
      </c>
      <c r="C15" s="85" t="str">
        <f>IF(Classe!$C15="","",Maths!BH16)</f>
        <v/>
      </c>
      <c r="D15" s="86" t="str">
        <f>IF(Classe!C15="","",Maths!BK16)</f>
        <v/>
      </c>
      <c r="E15" s="86" t="str">
        <f>IF(Classe!C15="","",Maths!BN16)</f>
        <v/>
      </c>
      <c r="F15" s="87" t="str">
        <f>IF(Classe!C15="","",Maths!BE16)</f>
        <v/>
      </c>
      <c r="G15" s="85" t="str">
        <f>IF(Classe!C15="","",Fran!BY17)</f>
        <v/>
      </c>
      <c r="H15" s="86" t="str">
        <f>IF(Classe!C15="","",Fran!CB17)</f>
        <v/>
      </c>
      <c r="I15" s="86" t="str">
        <f>IF(Classe!C15="","",Fran!CE17)</f>
        <v/>
      </c>
      <c r="J15" s="86" t="str">
        <f>IF(Classe!C15="","",Fran!CH17)</f>
        <v/>
      </c>
      <c r="K15" s="88" t="str">
        <f>IF(Classe!C15="","",Fran!BV17)</f>
        <v/>
      </c>
    </row>
    <row r="16" spans="1:11" x14ac:dyDescent="0.25">
      <c r="A16" s="72">
        <v>12</v>
      </c>
      <c r="B16" s="72" t="str">
        <f>Maths!D17</f>
        <v xml:space="preserve"> </v>
      </c>
      <c r="C16" s="85" t="str">
        <f>IF(Classe!$C16="","",Maths!BH17)</f>
        <v/>
      </c>
      <c r="D16" s="86" t="str">
        <f>IF(Classe!C16="","",Maths!BK17)</f>
        <v/>
      </c>
      <c r="E16" s="86" t="str">
        <f>IF(Classe!C16="","",Maths!BN17)</f>
        <v/>
      </c>
      <c r="F16" s="87" t="str">
        <f>IF(Classe!C16="","",Maths!BE17)</f>
        <v/>
      </c>
      <c r="G16" s="85" t="str">
        <f>IF(Classe!C16="","",Fran!BY18)</f>
        <v/>
      </c>
      <c r="H16" s="86" t="str">
        <f>IF(Classe!C16="","",Fran!CB18)</f>
        <v/>
      </c>
      <c r="I16" s="86" t="str">
        <f>IF(Classe!C16="","",Fran!CE18)</f>
        <v/>
      </c>
      <c r="J16" s="86" t="str">
        <f>IF(Classe!C16="","",Fran!CH18)</f>
        <v/>
      </c>
      <c r="K16" s="88" t="str">
        <f>IF(Classe!C16="","",Fran!BV18)</f>
        <v/>
      </c>
    </row>
    <row r="17" spans="1:11" x14ac:dyDescent="0.25">
      <c r="A17" s="72">
        <v>13</v>
      </c>
      <c r="B17" s="72" t="str">
        <f>Maths!D18</f>
        <v xml:space="preserve"> </v>
      </c>
      <c r="C17" s="85" t="str">
        <f>IF(Classe!$C17="","",Maths!BH18)</f>
        <v/>
      </c>
      <c r="D17" s="86" t="str">
        <f>IF(Classe!C17="","",Maths!BK18)</f>
        <v/>
      </c>
      <c r="E17" s="86" t="str">
        <f>IF(Classe!C17="","",Maths!BN18)</f>
        <v/>
      </c>
      <c r="F17" s="87" t="str">
        <f>IF(Classe!C17="","",Maths!BE18)</f>
        <v/>
      </c>
      <c r="G17" s="85" t="str">
        <f>IF(Classe!C17="","",Fran!BY19)</f>
        <v/>
      </c>
      <c r="H17" s="86" t="str">
        <f>IF(Classe!C17="","",Fran!CB19)</f>
        <v/>
      </c>
      <c r="I17" s="86" t="str">
        <f>IF(Classe!C17="","",Fran!CE19)</f>
        <v/>
      </c>
      <c r="J17" s="86" t="str">
        <f>IF(Classe!C17="","",Fran!CH19)</f>
        <v/>
      </c>
      <c r="K17" s="88" t="str">
        <f>IF(Classe!C17="","",Fran!BV19)</f>
        <v/>
      </c>
    </row>
    <row r="18" spans="1:11" x14ac:dyDescent="0.25">
      <c r="A18" s="72">
        <v>14</v>
      </c>
      <c r="B18" s="72" t="str">
        <f>Maths!D19</f>
        <v xml:space="preserve"> </v>
      </c>
      <c r="C18" s="85" t="str">
        <f>IF(Classe!$C18="","",Maths!BH19)</f>
        <v/>
      </c>
      <c r="D18" s="86" t="str">
        <f>IF(Classe!C18="","",Maths!BK19)</f>
        <v/>
      </c>
      <c r="E18" s="86" t="str">
        <f>IF(Classe!C18="","",Maths!BN19)</f>
        <v/>
      </c>
      <c r="F18" s="87" t="str">
        <f>IF(Classe!C18="","",Maths!BE19)</f>
        <v/>
      </c>
      <c r="G18" s="85" t="str">
        <f>IF(Classe!C18="","",Fran!BY20)</f>
        <v/>
      </c>
      <c r="H18" s="86" t="str">
        <f>IF(Classe!C18="","",Fran!CB20)</f>
        <v/>
      </c>
      <c r="I18" s="86" t="str">
        <f>IF(Classe!C18="","",Fran!CE20)</f>
        <v/>
      </c>
      <c r="J18" s="86" t="str">
        <f>IF(Classe!C18="","",Fran!CH20)</f>
        <v/>
      </c>
      <c r="K18" s="88" t="str">
        <f>IF(Classe!C18="","",Fran!BV20)</f>
        <v/>
      </c>
    </row>
    <row r="19" spans="1:11" x14ac:dyDescent="0.25">
      <c r="A19" s="72">
        <v>15</v>
      </c>
      <c r="B19" s="72" t="str">
        <f>Maths!D20</f>
        <v xml:space="preserve"> </v>
      </c>
      <c r="C19" s="85" t="str">
        <f>IF(Classe!$C19="","",Maths!BH20)</f>
        <v/>
      </c>
      <c r="D19" s="86" t="str">
        <f>IF(Classe!C19="","",Maths!BK20)</f>
        <v/>
      </c>
      <c r="E19" s="86" t="str">
        <f>IF(Classe!C19="","",Maths!BN20)</f>
        <v/>
      </c>
      <c r="F19" s="87" t="str">
        <f>IF(Classe!C19="","",Maths!BE20)</f>
        <v/>
      </c>
      <c r="G19" s="85" t="str">
        <f>IF(Classe!C19="","",Fran!BY21)</f>
        <v/>
      </c>
      <c r="H19" s="86" t="str">
        <f>IF(Classe!C19="","",Fran!CB21)</f>
        <v/>
      </c>
      <c r="I19" s="86" t="str">
        <f>IF(Classe!C19="","",Fran!CE21)</f>
        <v/>
      </c>
      <c r="J19" s="86" t="str">
        <f>IF(Classe!C19="","",Fran!CH21)</f>
        <v/>
      </c>
      <c r="K19" s="88" t="str">
        <f>IF(Classe!C19="","",Fran!BV21)</f>
        <v/>
      </c>
    </row>
    <row r="20" spans="1:11" x14ac:dyDescent="0.25">
      <c r="A20" s="72">
        <v>16</v>
      </c>
      <c r="B20" s="72" t="str">
        <f>Maths!D21</f>
        <v xml:space="preserve"> </v>
      </c>
      <c r="C20" s="85" t="str">
        <f>IF(Classe!$C20="","",Maths!BH21)</f>
        <v/>
      </c>
      <c r="D20" s="86" t="str">
        <f>IF(Classe!C20="","",Maths!BK21)</f>
        <v/>
      </c>
      <c r="E20" s="86" t="str">
        <f>IF(Classe!C20="","",Maths!BN21)</f>
        <v/>
      </c>
      <c r="F20" s="87" t="str">
        <f>IF(Classe!C20="","",Maths!BE21)</f>
        <v/>
      </c>
      <c r="G20" s="85" t="str">
        <f>IF(Classe!C20="","",Fran!BY22)</f>
        <v/>
      </c>
      <c r="H20" s="86" t="str">
        <f>IF(Classe!C20="","",Fran!CB22)</f>
        <v/>
      </c>
      <c r="I20" s="86" t="str">
        <f>IF(Classe!C20="","",Fran!CE22)</f>
        <v/>
      </c>
      <c r="J20" s="86" t="str">
        <f>IF(Classe!C20="","",Fran!CH22)</f>
        <v/>
      </c>
      <c r="K20" s="88" t="str">
        <f>IF(Classe!C20="","",Fran!BV22)</f>
        <v/>
      </c>
    </row>
    <row r="21" spans="1:11" x14ac:dyDescent="0.25">
      <c r="A21" s="72">
        <v>17</v>
      </c>
      <c r="B21" s="72" t="str">
        <f>Maths!D22</f>
        <v xml:space="preserve"> </v>
      </c>
      <c r="C21" s="85" t="str">
        <f>IF(Classe!$C21="","",Maths!BH22)</f>
        <v/>
      </c>
      <c r="D21" s="86" t="str">
        <f>IF(Classe!C21="","",Maths!BK22)</f>
        <v/>
      </c>
      <c r="E21" s="86" t="str">
        <f>IF(Classe!C21="","",Maths!BN22)</f>
        <v/>
      </c>
      <c r="F21" s="87" t="str">
        <f>IF(Classe!C21="","",Maths!BE22)</f>
        <v/>
      </c>
      <c r="G21" s="85" t="str">
        <f>IF(Classe!C21="","",Fran!BY23)</f>
        <v/>
      </c>
      <c r="H21" s="86" t="str">
        <f>IF(Classe!C21="","",Fran!CB23)</f>
        <v/>
      </c>
      <c r="I21" s="86" t="str">
        <f>IF(Classe!C21="","",Fran!CE23)</f>
        <v/>
      </c>
      <c r="J21" s="86" t="str">
        <f>IF(Classe!C21="","",Fran!CH23)</f>
        <v/>
      </c>
      <c r="K21" s="88" t="str">
        <f>IF(Classe!C21="","",Fran!BV23)</f>
        <v/>
      </c>
    </row>
    <row r="22" spans="1:11" x14ac:dyDescent="0.25">
      <c r="A22" s="72">
        <v>18</v>
      </c>
      <c r="B22" s="72" t="str">
        <f>Maths!D23</f>
        <v xml:space="preserve"> </v>
      </c>
      <c r="C22" s="85" t="str">
        <f>IF(Classe!$C22="","",Maths!BH23)</f>
        <v/>
      </c>
      <c r="D22" s="86" t="str">
        <f>IF(Classe!C22="","",Maths!BK23)</f>
        <v/>
      </c>
      <c r="E22" s="86" t="str">
        <f>IF(Classe!C22="","",Maths!BN23)</f>
        <v/>
      </c>
      <c r="F22" s="87" t="str">
        <f>IF(Classe!C22="","",Maths!BE23)</f>
        <v/>
      </c>
      <c r="G22" s="85" t="str">
        <f>IF(Classe!C22="","",Fran!BY24)</f>
        <v/>
      </c>
      <c r="H22" s="86" t="str">
        <f>IF(Classe!C22="","",Fran!CB24)</f>
        <v/>
      </c>
      <c r="I22" s="86" t="str">
        <f>IF(Classe!C22="","",Fran!CE24)</f>
        <v/>
      </c>
      <c r="J22" s="86" t="str">
        <f>IF(Classe!C22="","",Fran!CH24)</f>
        <v/>
      </c>
      <c r="K22" s="88" t="str">
        <f>IF(Classe!C22="","",Fran!BV24)</f>
        <v/>
      </c>
    </row>
    <row r="23" spans="1:11" x14ac:dyDescent="0.25">
      <c r="A23" s="72">
        <v>19</v>
      </c>
      <c r="B23" s="72" t="str">
        <f>Maths!D24</f>
        <v xml:space="preserve"> </v>
      </c>
      <c r="C23" s="85" t="str">
        <f>IF(Classe!$C23="","",Maths!BH24)</f>
        <v/>
      </c>
      <c r="D23" s="86" t="str">
        <f>IF(Classe!C23="","",Maths!BK24)</f>
        <v/>
      </c>
      <c r="E23" s="86" t="str">
        <f>IF(Classe!C23="","",Maths!BN24)</f>
        <v/>
      </c>
      <c r="F23" s="87" t="str">
        <f>IF(Classe!C23="","",Maths!BE24)</f>
        <v/>
      </c>
      <c r="G23" s="85" t="str">
        <f>IF(Classe!C23="","",Fran!BY25)</f>
        <v/>
      </c>
      <c r="H23" s="86" t="str">
        <f>IF(Classe!C23="","",Fran!CB25)</f>
        <v/>
      </c>
      <c r="I23" s="86" t="str">
        <f>IF(Classe!C23="","",Fran!CE25)</f>
        <v/>
      </c>
      <c r="J23" s="86" t="str">
        <f>IF(Classe!C23="","",Fran!CH25)</f>
        <v/>
      </c>
      <c r="K23" s="88" t="str">
        <f>IF(Classe!C23="","",Fran!BV25)</f>
        <v/>
      </c>
    </row>
    <row r="24" spans="1:11" x14ac:dyDescent="0.25">
      <c r="A24" s="72">
        <v>20</v>
      </c>
      <c r="B24" s="72" t="str">
        <f>Maths!D25</f>
        <v xml:space="preserve"> </v>
      </c>
      <c r="C24" s="85" t="str">
        <f>IF(Classe!$C24="","",Maths!BH25)</f>
        <v/>
      </c>
      <c r="D24" s="86" t="str">
        <f>IF(Classe!C24="","",Maths!BK25)</f>
        <v/>
      </c>
      <c r="E24" s="86" t="str">
        <f>IF(Classe!C24="","",Maths!BN25)</f>
        <v/>
      </c>
      <c r="F24" s="87" t="str">
        <f>IF(Classe!C24="","",Maths!BE25)</f>
        <v/>
      </c>
      <c r="G24" s="85" t="str">
        <f>IF(Classe!C24="","",Fran!BY26)</f>
        <v/>
      </c>
      <c r="H24" s="86" t="str">
        <f>IF(Classe!C24="","",Fran!CB26)</f>
        <v/>
      </c>
      <c r="I24" s="86" t="str">
        <f>IF(Classe!C24="","",Fran!CE26)</f>
        <v/>
      </c>
      <c r="J24" s="86" t="str">
        <f>IF(Classe!C24="","",Fran!CH26)</f>
        <v/>
      </c>
      <c r="K24" s="88" t="str">
        <f>IF(Classe!C24="","",Fran!BV26)</f>
        <v/>
      </c>
    </row>
    <row r="25" spans="1:11" x14ac:dyDescent="0.25">
      <c r="A25" s="72">
        <v>21</v>
      </c>
      <c r="B25" s="72" t="str">
        <f>Maths!D26</f>
        <v xml:space="preserve"> </v>
      </c>
      <c r="C25" s="85" t="str">
        <f>IF(Classe!$C25="","",Maths!BH26)</f>
        <v/>
      </c>
      <c r="D25" s="86" t="str">
        <f>IF(Classe!C25="","",Maths!BK26)</f>
        <v/>
      </c>
      <c r="E25" s="86" t="str">
        <f>IF(Classe!C25="","",Maths!BN26)</f>
        <v/>
      </c>
      <c r="F25" s="87" t="str">
        <f>IF(Classe!C25="","",Maths!BE26)</f>
        <v/>
      </c>
      <c r="G25" s="85" t="str">
        <f>IF(Classe!C25="","",Fran!BY27)</f>
        <v/>
      </c>
      <c r="H25" s="86" t="str">
        <f>IF(Classe!C25="","",Fran!CB27)</f>
        <v/>
      </c>
      <c r="I25" s="86" t="str">
        <f>IF(Classe!C25="","",Fran!CE27)</f>
        <v/>
      </c>
      <c r="J25" s="86" t="str">
        <f>IF(Classe!C25="","",Fran!CH27)</f>
        <v/>
      </c>
      <c r="K25" s="88" t="str">
        <f>IF(Classe!C25="","",Fran!BV27)</f>
        <v/>
      </c>
    </row>
    <row r="26" spans="1:11" x14ac:dyDescent="0.25">
      <c r="A26" s="72">
        <v>22</v>
      </c>
      <c r="B26" s="72" t="str">
        <f>Maths!D27</f>
        <v xml:space="preserve"> </v>
      </c>
      <c r="C26" s="85" t="str">
        <f>IF(Classe!$C26="","",Maths!BH27)</f>
        <v/>
      </c>
      <c r="D26" s="86" t="str">
        <f>IF(Classe!C26="","",Maths!BK27)</f>
        <v/>
      </c>
      <c r="E26" s="86" t="str">
        <f>IF(Classe!C26="","",Maths!BN27)</f>
        <v/>
      </c>
      <c r="F26" s="87" t="str">
        <f>IF(Classe!C26="","",Maths!BE27)</f>
        <v/>
      </c>
      <c r="G26" s="85" t="str">
        <f>IF(Classe!C26="","",Fran!BY28)</f>
        <v/>
      </c>
      <c r="H26" s="86" t="str">
        <f>IF(Classe!C26="","",Fran!CB28)</f>
        <v/>
      </c>
      <c r="I26" s="86" t="str">
        <f>IF(Classe!C26="","",Fran!CE28)</f>
        <v/>
      </c>
      <c r="J26" s="86" t="str">
        <f>IF(Classe!C26="","",Fran!CH28)</f>
        <v/>
      </c>
      <c r="K26" s="88" t="str">
        <f>IF(Classe!C26="","",Fran!BV28)</f>
        <v/>
      </c>
    </row>
    <row r="27" spans="1:11" x14ac:dyDescent="0.25">
      <c r="A27" s="72">
        <v>23</v>
      </c>
      <c r="B27" s="72" t="str">
        <f>Maths!D28</f>
        <v xml:space="preserve"> </v>
      </c>
      <c r="C27" s="85" t="str">
        <f>IF(Classe!$C27="","",Maths!BH28)</f>
        <v/>
      </c>
      <c r="D27" s="86" t="str">
        <f>IF(Classe!C27="","",Maths!BK28)</f>
        <v/>
      </c>
      <c r="E27" s="86" t="str">
        <f>IF(Classe!C27="","",Maths!BN28)</f>
        <v/>
      </c>
      <c r="F27" s="87" t="str">
        <f>IF(Classe!C27="","",Maths!BE28)</f>
        <v/>
      </c>
      <c r="G27" s="85" t="str">
        <f>IF(Classe!C27="","",Fran!BY29)</f>
        <v/>
      </c>
      <c r="H27" s="86" t="str">
        <f>IF(Classe!C27="","",Fran!CB29)</f>
        <v/>
      </c>
      <c r="I27" s="86" t="str">
        <f>IF(Classe!C27="","",Fran!CE29)</f>
        <v/>
      </c>
      <c r="J27" s="86" t="str">
        <f>IF(Classe!C27="","",Fran!CH29)</f>
        <v/>
      </c>
      <c r="K27" s="88" t="str">
        <f>IF(Classe!C27="","",Fran!BV29)</f>
        <v/>
      </c>
    </row>
    <row r="28" spans="1:11" x14ac:dyDescent="0.25">
      <c r="A28" s="72">
        <v>24</v>
      </c>
      <c r="B28" s="72" t="str">
        <f>Maths!D29</f>
        <v xml:space="preserve"> </v>
      </c>
      <c r="C28" s="85" t="str">
        <f>IF(Classe!$C28="","",Maths!BH29)</f>
        <v/>
      </c>
      <c r="D28" s="86" t="str">
        <f>IF(Classe!C28="","",Maths!BK29)</f>
        <v/>
      </c>
      <c r="E28" s="86" t="str">
        <f>IF(Classe!C28="","",Maths!BN29)</f>
        <v/>
      </c>
      <c r="F28" s="87" t="str">
        <f>IF(Classe!C28="","",Maths!BE29)</f>
        <v/>
      </c>
      <c r="G28" s="85" t="str">
        <f>IF(Classe!C28="","",Fran!BY30)</f>
        <v/>
      </c>
      <c r="H28" s="86" t="str">
        <f>IF(Classe!C28="","",Fran!CB30)</f>
        <v/>
      </c>
      <c r="I28" s="86" t="str">
        <f>IF(Classe!C28="","",Fran!CE30)</f>
        <v/>
      </c>
      <c r="J28" s="86" t="str">
        <f>IF(Classe!C28="","",Fran!CH30)</f>
        <v/>
      </c>
      <c r="K28" s="88" t="str">
        <f>IF(Classe!C28="","",Fran!BV30)</f>
        <v/>
      </c>
    </row>
    <row r="29" spans="1:11" x14ac:dyDescent="0.25">
      <c r="A29" s="72">
        <v>25</v>
      </c>
      <c r="B29" s="72" t="str">
        <f>Maths!D30</f>
        <v xml:space="preserve"> </v>
      </c>
      <c r="C29" s="85" t="str">
        <f>IF(Classe!$C29="","",Maths!BH30)</f>
        <v/>
      </c>
      <c r="D29" s="86" t="str">
        <f>IF(Classe!C29="","",Maths!BK30)</f>
        <v/>
      </c>
      <c r="E29" s="86" t="str">
        <f>IF(Classe!C29="","",Maths!BN30)</f>
        <v/>
      </c>
      <c r="F29" s="87" t="str">
        <f>IF(Classe!C29="","",Maths!BE30)</f>
        <v/>
      </c>
      <c r="G29" s="85" t="str">
        <f>IF(Classe!C29="","",Fran!BY31)</f>
        <v/>
      </c>
      <c r="H29" s="86" t="str">
        <f>IF(Classe!C29="","",Fran!CB31)</f>
        <v/>
      </c>
      <c r="I29" s="86" t="str">
        <f>IF(Classe!C29="","",Fran!CE31)</f>
        <v/>
      </c>
      <c r="J29" s="86" t="str">
        <f>IF(Classe!C29="","",Fran!CH31)</f>
        <v/>
      </c>
      <c r="K29" s="88" t="str">
        <f>IF(Classe!C29="","",Fran!BV31)</f>
        <v/>
      </c>
    </row>
    <row r="30" spans="1:11" x14ac:dyDescent="0.25">
      <c r="A30" s="72">
        <v>26</v>
      </c>
      <c r="B30" s="72" t="str">
        <f>Maths!D31</f>
        <v xml:space="preserve"> </v>
      </c>
      <c r="C30" s="85" t="str">
        <f>IF(Classe!$C30="","",Maths!BH31)</f>
        <v/>
      </c>
      <c r="D30" s="86" t="str">
        <f>IF(Classe!C30="","",Maths!BK31)</f>
        <v/>
      </c>
      <c r="E30" s="86" t="str">
        <f>IF(Classe!C30="","",Maths!BN31)</f>
        <v/>
      </c>
      <c r="F30" s="87" t="str">
        <f>IF(Classe!C30="","",Maths!BE31)</f>
        <v/>
      </c>
      <c r="G30" s="85" t="str">
        <f>IF(Classe!C30="","",Fran!BY32)</f>
        <v/>
      </c>
      <c r="H30" s="86" t="str">
        <f>IF(Classe!C30="","",Fran!CB32)</f>
        <v/>
      </c>
      <c r="I30" s="86" t="str">
        <f>IF(Classe!C30="","",Fran!CE32)</f>
        <v/>
      </c>
      <c r="J30" s="86" t="str">
        <f>IF(Classe!C30="","",Fran!CH32)</f>
        <v/>
      </c>
      <c r="K30" s="88" t="str">
        <f>IF(Classe!C30="","",Fran!BV32)</f>
        <v/>
      </c>
    </row>
    <row r="31" spans="1:11" x14ac:dyDescent="0.25">
      <c r="A31" s="72">
        <v>27</v>
      </c>
      <c r="B31" s="72" t="str">
        <f>Maths!D32</f>
        <v xml:space="preserve"> </v>
      </c>
      <c r="C31" s="85" t="str">
        <f>IF(Classe!$C31="","",Maths!BH32)</f>
        <v/>
      </c>
      <c r="D31" s="86" t="str">
        <f>IF(Classe!C31="","",Maths!BK32)</f>
        <v/>
      </c>
      <c r="E31" s="86" t="str">
        <f>IF(Classe!C31="","",Maths!BN32)</f>
        <v/>
      </c>
      <c r="F31" s="87" t="str">
        <f>IF(Classe!C31="","",Maths!BE32)</f>
        <v/>
      </c>
      <c r="G31" s="85" t="str">
        <f>IF(Classe!C31="","",Fran!BY33)</f>
        <v/>
      </c>
      <c r="H31" s="86" t="str">
        <f>IF(Classe!C31="","",Fran!CB33)</f>
        <v/>
      </c>
      <c r="I31" s="86" t="str">
        <f>IF(Classe!C31="","",Fran!CE33)</f>
        <v/>
      </c>
      <c r="J31" s="86" t="str">
        <f>IF(Classe!C31="","",Fran!CH33)</f>
        <v/>
      </c>
      <c r="K31" s="88" t="str">
        <f>IF(Classe!C31="","",Fran!BV33)</f>
        <v/>
      </c>
    </row>
    <row r="32" spans="1:11" x14ac:dyDescent="0.25">
      <c r="A32" s="72">
        <v>28</v>
      </c>
      <c r="B32" s="72" t="str">
        <f>Maths!D33</f>
        <v xml:space="preserve"> </v>
      </c>
      <c r="C32" s="85" t="str">
        <f>IF(Classe!$C32="","",Maths!BH33)</f>
        <v/>
      </c>
      <c r="D32" s="86" t="str">
        <f>IF(Classe!C32="","",Maths!BK33)</f>
        <v/>
      </c>
      <c r="E32" s="86" t="str">
        <f>IF(Classe!C32="","",Maths!BN33)</f>
        <v/>
      </c>
      <c r="F32" s="87" t="str">
        <f>IF(Classe!C32="","",Maths!BE33)</f>
        <v/>
      </c>
      <c r="G32" s="85" t="str">
        <f>IF(Classe!C32="","",Fran!BY34)</f>
        <v/>
      </c>
      <c r="H32" s="86" t="str">
        <f>IF(Classe!C32="","",Fran!CB34)</f>
        <v/>
      </c>
      <c r="I32" s="86" t="str">
        <f>IF(Classe!C32="","",Fran!CE34)</f>
        <v/>
      </c>
      <c r="J32" s="86" t="str">
        <f>IF(Classe!C32="","",Fran!CH34)</f>
        <v/>
      </c>
      <c r="K32" s="88" t="str">
        <f>IF(Classe!C32="","",Fran!BV34)</f>
        <v/>
      </c>
    </row>
    <row r="33" spans="1:11" x14ac:dyDescent="0.25">
      <c r="A33" s="72">
        <v>29</v>
      </c>
      <c r="B33" s="72" t="str">
        <f>Maths!D34</f>
        <v xml:space="preserve"> </v>
      </c>
      <c r="C33" s="85" t="str">
        <f>IF(Classe!$C33="","",Maths!BH34)</f>
        <v/>
      </c>
      <c r="D33" s="86" t="str">
        <f>IF(Classe!C33="","",Maths!BK34)</f>
        <v/>
      </c>
      <c r="E33" s="86" t="str">
        <f>IF(Classe!C33="","",Maths!BN34)</f>
        <v/>
      </c>
      <c r="F33" s="87" t="str">
        <f>IF(Classe!C33="","",Maths!BE34)</f>
        <v/>
      </c>
      <c r="G33" s="85" t="str">
        <f>IF(Classe!C33="","",Fran!BY35)</f>
        <v/>
      </c>
      <c r="H33" s="86" t="str">
        <f>IF(Classe!C33="","",Fran!CB35)</f>
        <v/>
      </c>
      <c r="I33" s="86" t="str">
        <f>IF(Classe!C33="","",Fran!CE35)</f>
        <v/>
      </c>
      <c r="J33" s="86" t="str">
        <f>IF(Classe!C33="","",Fran!CH35)</f>
        <v/>
      </c>
      <c r="K33" s="88" t="str">
        <f>IF(Classe!C33="","",Fran!BV35)</f>
        <v/>
      </c>
    </row>
    <row r="34" spans="1:11" x14ac:dyDescent="0.25">
      <c r="A34" s="72">
        <v>30</v>
      </c>
      <c r="B34" s="72" t="str">
        <f>Maths!D35</f>
        <v xml:space="preserve"> </v>
      </c>
      <c r="C34" s="85" t="str">
        <f>IF(Classe!$C34="","",Maths!BH35)</f>
        <v/>
      </c>
      <c r="D34" s="86" t="str">
        <f>IF(Classe!C34="","",Maths!BK35)</f>
        <v/>
      </c>
      <c r="E34" s="86" t="str">
        <f>IF(Classe!C34="","",Maths!BN35)</f>
        <v/>
      </c>
      <c r="F34" s="87" t="str">
        <f>IF(Classe!C34="","",Maths!BE35)</f>
        <v/>
      </c>
      <c r="G34" s="85" t="str">
        <f>IF(Classe!C34="","",Fran!BY36)</f>
        <v/>
      </c>
      <c r="H34" s="86" t="str">
        <f>IF(Classe!C34="","",Fran!CB36)</f>
        <v/>
      </c>
      <c r="I34" s="86" t="str">
        <f>IF(Classe!C34="","",Fran!CE36)</f>
        <v/>
      </c>
      <c r="J34" s="86" t="str">
        <f>IF(Classe!C34="","",Fran!CH36)</f>
        <v/>
      </c>
      <c r="K34" s="88" t="str">
        <f>IF(Classe!C34="","",Fran!BV36)</f>
        <v/>
      </c>
    </row>
    <row r="35" spans="1:11" x14ac:dyDescent="0.25">
      <c r="A35" s="72">
        <v>31</v>
      </c>
      <c r="B35" s="72" t="str">
        <f>Maths!D36</f>
        <v xml:space="preserve"> </v>
      </c>
      <c r="C35" s="85" t="str">
        <f>IF(Classe!$C35="","",Maths!BH36)</f>
        <v/>
      </c>
      <c r="D35" s="86" t="str">
        <f>IF(Classe!C35="","",Maths!BK36)</f>
        <v/>
      </c>
      <c r="E35" s="86" t="str">
        <f>IF(Classe!C35="","",Maths!BN36)</f>
        <v/>
      </c>
      <c r="F35" s="87" t="str">
        <f>IF(Classe!C35="","",Maths!BE36)</f>
        <v/>
      </c>
      <c r="G35" s="85" t="str">
        <f>IF(Classe!C35="","",Fran!BY37)</f>
        <v/>
      </c>
      <c r="H35" s="86" t="str">
        <f>IF(Classe!C35="","",Fran!CB37)</f>
        <v/>
      </c>
      <c r="I35" s="86" t="str">
        <f>IF(Classe!C35="","",Fran!CE37)</f>
        <v/>
      </c>
      <c r="J35" s="86" t="str">
        <f>IF(Classe!C35="","",Fran!CH37)</f>
        <v/>
      </c>
      <c r="K35" s="88" t="str">
        <f>IF(Classe!C35="","",Fran!BV37)</f>
        <v/>
      </c>
    </row>
    <row r="36" spans="1:11" x14ac:dyDescent="0.25">
      <c r="A36" s="72">
        <v>32</v>
      </c>
      <c r="B36" s="72" t="str">
        <f>Maths!D37</f>
        <v xml:space="preserve"> </v>
      </c>
      <c r="C36" s="85" t="str">
        <f>IF(Classe!$C36="","",Maths!BH37)</f>
        <v/>
      </c>
      <c r="D36" s="86" t="str">
        <f>IF(Classe!C36="","",Maths!BK37)</f>
        <v/>
      </c>
      <c r="E36" s="86" t="str">
        <f>IF(Classe!C36="","",Maths!BN37)</f>
        <v/>
      </c>
      <c r="F36" s="87" t="str">
        <f>IF(Classe!C36="","",Maths!BE37)</f>
        <v/>
      </c>
      <c r="G36" s="85" t="str">
        <f>IF(Classe!C36="","",Fran!BY38)</f>
        <v/>
      </c>
      <c r="H36" s="86" t="str">
        <f>IF(Classe!C36="","",Fran!CB38)</f>
        <v/>
      </c>
      <c r="I36" s="86" t="str">
        <f>IF(Classe!C36="","",Fran!CE38)</f>
        <v/>
      </c>
      <c r="J36" s="86" t="str">
        <f>IF(Classe!C36="","",Fran!CH38)</f>
        <v/>
      </c>
      <c r="K36" s="88" t="str">
        <f>IF(Classe!C36="","",Fran!BV38)</f>
        <v/>
      </c>
    </row>
    <row r="37" spans="1:11" x14ac:dyDescent="0.25">
      <c r="A37" s="72">
        <v>33</v>
      </c>
      <c r="B37" s="72" t="str">
        <f>Maths!D38</f>
        <v xml:space="preserve"> </v>
      </c>
      <c r="C37" s="85" t="str">
        <f>IF(Classe!$C37="","",Maths!BH38)</f>
        <v/>
      </c>
      <c r="D37" s="86" t="str">
        <f>IF(Classe!C37="","",Maths!BK38)</f>
        <v/>
      </c>
      <c r="E37" s="86" t="str">
        <f>IF(Classe!C37="","",Maths!BN38)</f>
        <v/>
      </c>
      <c r="F37" s="87" t="str">
        <f>IF(Classe!C37="","",Maths!BE38)</f>
        <v/>
      </c>
      <c r="G37" s="85" t="str">
        <f>IF(Classe!C37="","",Fran!BY39)</f>
        <v/>
      </c>
      <c r="H37" s="86" t="str">
        <f>IF(Classe!C37="","",Fran!CB39)</f>
        <v/>
      </c>
      <c r="I37" s="86" t="str">
        <f>IF(Classe!C37="","",Fran!CE39)</f>
        <v/>
      </c>
      <c r="J37" s="86" t="str">
        <f>IF(Classe!C37="","",Fran!CH39)</f>
        <v/>
      </c>
      <c r="K37" s="88" t="str">
        <f>IF(Classe!C37="","",Fran!BV39)</f>
        <v/>
      </c>
    </row>
    <row r="38" spans="1:11" x14ac:dyDescent="0.25">
      <c r="A38" s="72">
        <v>34</v>
      </c>
      <c r="B38" s="72" t="str">
        <f>Maths!D39</f>
        <v xml:space="preserve"> </v>
      </c>
      <c r="C38" s="85" t="str">
        <f>IF(Classe!$C38="","",Maths!BH39)</f>
        <v/>
      </c>
      <c r="D38" s="86" t="str">
        <f>IF(Classe!C38="","",Maths!BK39)</f>
        <v/>
      </c>
      <c r="E38" s="86" t="str">
        <f>IF(Classe!C38="","",Maths!BN39)</f>
        <v/>
      </c>
      <c r="F38" s="87" t="str">
        <f>IF(Classe!C38="","",Maths!BE39)</f>
        <v/>
      </c>
      <c r="G38" s="85" t="str">
        <f>IF(Classe!C38="","",Fran!BY40)</f>
        <v/>
      </c>
      <c r="H38" s="86" t="str">
        <f>IF(Classe!C38="","",Fran!CB40)</f>
        <v/>
      </c>
      <c r="I38" s="86" t="str">
        <f>IF(Classe!C38="","",Fran!CE40)</f>
        <v/>
      </c>
      <c r="J38" s="86" t="str">
        <f>IF(Classe!C38="","",Fran!CH40)</f>
        <v/>
      </c>
      <c r="K38" s="88" t="str">
        <f>IF(Classe!C38="","",Fran!BV40)</f>
        <v/>
      </c>
    </row>
    <row r="39" spans="1:11" x14ac:dyDescent="0.25">
      <c r="A39" s="72">
        <v>35</v>
      </c>
      <c r="B39" s="72" t="str">
        <f>Maths!D40</f>
        <v xml:space="preserve"> </v>
      </c>
      <c r="C39" s="85" t="str">
        <f>IF(Classe!$C39="","",Maths!BH40)</f>
        <v/>
      </c>
      <c r="D39" s="86" t="str">
        <f>IF(Classe!C39="","",Maths!BK40)</f>
        <v/>
      </c>
      <c r="E39" s="86" t="str">
        <f>IF(Classe!C39="","",Maths!BN40)</f>
        <v/>
      </c>
      <c r="F39" s="87" t="str">
        <f>IF(Classe!C39="","",Maths!BE40)</f>
        <v/>
      </c>
      <c r="G39" s="85" t="str">
        <f>IF(Classe!C39="","",Fran!BY41)</f>
        <v/>
      </c>
      <c r="H39" s="86" t="str">
        <f>IF(Classe!C39="","",Fran!CB41)</f>
        <v/>
      </c>
      <c r="I39" s="86" t="str">
        <f>IF(Classe!C39="","",Fran!CE41)</f>
        <v/>
      </c>
      <c r="J39" s="86" t="str">
        <f>IF(Classe!C39="","",Fran!CH41)</f>
        <v/>
      </c>
      <c r="K39" s="88" t="str">
        <f>IF(Classe!C39="","",Fran!BV41)</f>
        <v/>
      </c>
    </row>
    <row r="40" spans="1:11" x14ac:dyDescent="0.25">
      <c r="A40" s="72">
        <v>36</v>
      </c>
      <c r="B40" s="72" t="str">
        <f>Maths!D41</f>
        <v xml:space="preserve"> </v>
      </c>
      <c r="C40" s="85" t="str">
        <f>IF(Classe!$C40="","",Maths!BH41)</f>
        <v/>
      </c>
      <c r="D40" s="86" t="str">
        <f>IF(Classe!C40="","",Maths!BK41)</f>
        <v/>
      </c>
      <c r="E40" s="86" t="str">
        <f>IF(Classe!C40="","",Maths!BN41)</f>
        <v/>
      </c>
      <c r="F40" s="87" t="str">
        <f>IF(Classe!C40="","",Maths!BE41)</f>
        <v/>
      </c>
      <c r="G40" s="85" t="str">
        <f>IF(Classe!C40="","",Fran!BY42)</f>
        <v/>
      </c>
      <c r="H40" s="86" t="str">
        <f>IF(Classe!C40="","",Fran!CB42)</f>
        <v/>
      </c>
      <c r="I40" s="86" t="str">
        <f>IF(Classe!C40="","",Fran!CE42)</f>
        <v/>
      </c>
      <c r="J40" s="86" t="str">
        <f>IF(Classe!C40="","",Fran!CH42)</f>
        <v/>
      </c>
      <c r="K40" s="88" t="str">
        <f>IF(Classe!C40="","",Fran!BV42)</f>
        <v/>
      </c>
    </row>
    <row r="41" spans="1:11" x14ac:dyDescent="0.25">
      <c r="A41" s="72">
        <v>37</v>
      </c>
      <c r="B41" s="72" t="str">
        <f>Maths!D42</f>
        <v xml:space="preserve"> </v>
      </c>
      <c r="C41" s="85" t="str">
        <f>IF(Classe!$C41="","",Maths!BH42)</f>
        <v/>
      </c>
      <c r="D41" s="86" t="str">
        <f>IF(Classe!C41="","",Maths!BK42)</f>
        <v/>
      </c>
      <c r="E41" s="86" t="str">
        <f>IF(Classe!C41="","",Maths!BN42)</f>
        <v/>
      </c>
      <c r="F41" s="87" t="str">
        <f>IF(Classe!C41="","",Maths!BE42)</f>
        <v/>
      </c>
      <c r="G41" s="85" t="str">
        <f>IF(Classe!C41="","",Fran!BY43)</f>
        <v/>
      </c>
      <c r="H41" s="86" t="str">
        <f>IF(Classe!C41="","",Fran!CB43)</f>
        <v/>
      </c>
      <c r="I41" s="86" t="str">
        <f>IF(Classe!C41="","",Fran!CE43)</f>
        <v/>
      </c>
      <c r="J41" s="86" t="str">
        <f>IF(Classe!C41="","",Fran!CH43)</f>
        <v/>
      </c>
      <c r="K41" s="88" t="str">
        <f>IF(Classe!C41="","",Fran!BV43)</f>
        <v/>
      </c>
    </row>
    <row r="42" spans="1:11" x14ac:dyDescent="0.25">
      <c r="A42" s="72">
        <v>38</v>
      </c>
      <c r="B42" s="72" t="str">
        <f>Maths!D43</f>
        <v xml:space="preserve"> </v>
      </c>
      <c r="C42" s="85" t="str">
        <f>IF(Classe!$C42="","",Maths!BH43)</f>
        <v/>
      </c>
      <c r="D42" s="86" t="str">
        <f>IF(Classe!C42="","",Maths!BK43)</f>
        <v/>
      </c>
      <c r="E42" s="86" t="str">
        <f>IF(Classe!C42="","",Maths!BN43)</f>
        <v/>
      </c>
      <c r="F42" s="87" t="str">
        <f>IF(Classe!C42="","",Maths!BE43)</f>
        <v/>
      </c>
      <c r="G42" s="85" t="str">
        <f>IF(Classe!C42="","",Fran!BY44)</f>
        <v/>
      </c>
      <c r="H42" s="86" t="str">
        <f>IF(Classe!C42="","",Fran!CB44)</f>
        <v/>
      </c>
      <c r="I42" s="86" t="str">
        <f>IF(Classe!C42="","",Fran!CE44)</f>
        <v/>
      </c>
      <c r="J42" s="86" t="str">
        <f>IF(Classe!C42="","",Fran!CH44)</f>
        <v/>
      </c>
      <c r="K42" s="88" t="str">
        <f>IF(Classe!C42="","",Fran!BV44)</f>
        <v/>
      </c>
    </row>
    <row r="43" spans="1:11" x14ac:dyDescent="0.25">
      <c r="A43" s="72">
        <v>39</v>
      </c>
      <c r="B43" s="72" t="str">
        <f>Maths!D44</f>
        <v xml:space="preserve"> </v>
      </c>
      <c r="C43" s="85" t="str">
        <f>IF(Classe!$C43="","",Maths!BH44)</f>
        <v/>
      </c>
      <c r="D43" s="86" t="str">
        <f>IF(Classe!C43="","",Maths!BK44)</f>
        <v/>
      </c>
      <c r="E43" s="86" t="str">
        <f>IF(Classe!C43="","",Maths!BN44)</f>
        <v/>
      </c>
      <c r="F43" s="87" t="str">
        <f>IF(Classe!C43="","",Maths!BE44)</f>
        <v/>
      </c>
      <c r="G43" s="85" t="str">
        <f>IF(Classe!C43="","",Fran!BY45)</f>
        <v/>
      </c>
      <c r="H43" s="86" t="str">
        <f>IF(Classe!C43="","",Fran!CB45)</f>
        <v/>
      </c>
      <c r="I43" s="86" t="str">
        <f>IF(Classe!C43="","",Fran!CE45)</f>
        <v/>
      </c>
      <c r="J43" s="86" t="str">
        <f>IF(Classe!C43="","",Fran!CH45)</f>
        <v/>
      </c>
      <c r="K43" s="88" t="str">
        <f>IF(Classe!C43="","",Fran!BV45)</f>
        <v/>
      </c>
    </row>
    <row r="44" spans="1:11" x14ac:dyDescent="0.25">
      <c r="A44" s="72">
        <v>40</v>
      </c>
      <c r="B44" s="72" t="str">
        <f>Maths!D45</f>
        <v xml:space="preserve"> </v>
      </c>
      <c r="C44" s="85" t="str">
        <f>IF(Classe!$C44="","",Maths!BH45)</f>
        <v/>
      </c>
      <c r="D44" s="86" t="str">
        <f>IF(Classe!C44="","",Maths!BK45)</f>
        <v/>
      </c>
      <c r="E44" s="86" t="str">
        <f>IF(Classe!C44="","",Maths!BN45)</f>
        <v/>
      </c>
      <c r="F44" s="87" t="str">
        <f>IF(Classe!C44="","",Maths!BE45)</f>
        <v/>
      </c>
      <c r="G44" s="85" t="str">
        <f>IF(Classe!C44="","",Fran!BY46)</f>
        <v/>
      </c>
      <c r="H44" s="86" t="str">
        <f>IF(Classe!C44="","",Fran!CB46)</f>
        <v/>
      </c>
      <c r="I44" s="86" t="str">
        <f>IF(Classe!C44="","",Fran!CE46)</f>
        <v/>
      </c>
      <c r="J44" s="86" t="str">
        <f>IF(Classe!C44="","",Fran!CH46)</f>
        <v/>
      </c>
      <c r="K44" s="88" t="str">
        <f>IF(Classe!C44="","",Fran!BV46)</f>
        <v/>
      </c>
    </row>
    <row r="45" spans="1:11" x14ac:dyDescent="0.25">
      <c r="A45" s="72">
        <v>41</v>
      </c>
      <c r="B45" s="72" t="str">
        <f>Maths!D46</f>
        <v xml:space="preserve"> </v>
      </c>
      <c r="C45" s="85" t="str">
        <f>IF(Classe!$C45="","",Maths!BH46)</f>
        <v/>
      </c>
      <c r="D45" s="86" t="str">
        <f>IF(Classe!C45="","",Maths!BK46)</f>
        <v/>
      </c>
      <c r="E45" s="86" t="str">
        <f>IF(Classe!C45="","",Maths!BN46)</f>
        <v/>
      </c>
      <c r="F45" s="87" t="str">
        <f>IF(Classe!C45="","",Maths!BE46)</f>
        <v/>
      </c>
      <c r="G45" s="85" t="str">
        <f>IF(Classe!C45="","",Fran!BY47)</f>
        <v/>
      </c>
      <c r="H45" s="86" t="str">
        <f>IF(Classe!C45="","",Fran!CB47)</f>
        <v/>
      </c>
      <c r="I45" s="86" t="str">
        <f>IF(Classe!C45="","",Fran!CE47)</f>
        <v/>
      </c>
      <c r="J45" s="86" t="str">
        <f>IF(Classe!C45="","",Fran!CH47)</f>
        <v/>
      </c>
      <c r="K45" s="88" t="str">
        <f>IF(Classe!C45="","",Fran!BV47)</f>
        <v/>
      </c>
    </row>
    <row r="46" spans="1:11" x14ac:dyDescent="0.25">
      <c r="A46" s="72">
        <v>42</v>
      </c>
      <c r="B46" s="72" t="str">
        <f>Maths!D47</f>
        <v xml:space="preserve"> </v>
      </c>
      <c r="C46" s="85" t="str">
        <f>IF(Classe!$C46="","",Maths!BH47)</f>
        <v/>
      </c>
      <c r="D46" s="86" t="str">
        <f>IF(Classe!C46="","",Maths!BK47)</f>
        <v/>
      </c>
      <c r="E46" s="86" t="str">
        <f>IF(Classe!C46="","",Maths!BN47)</f>
        <v/>
      </c>
      <c r="F46" s="87" t="str">
        <f>IF(Classe!C46="","",Maths!BE47)</f>
        <v/>
      </c>
      <c r="G46" s="85" t="str">
        <f>IF(Classe!C46="","",Fran!BY48)</f>
        <v/>
      </c>
      <c r="H46" s="86" t="str">
        <f>IF(Classe!C46="","",Fran!CB48)</f>
        <v/>
      </c>
      <c r="I46" s="86" t="str">
        <f>IF(Classe!C46="","",Fran!CE48)</f>
        <v/>
      </c>
      <c r="J46" s="86" t="str">
        <f>IF(Classe!C46="","",Fran!CH48)</f>
        <v/>
      </c>
      <c r="K46" s="88" t="str">
        <f>IF(Classe!C46="","",Fran!BV48)</f>
        <v/>
      </c>
    </row>
    <row r="47" spans="1:11" x14ac:dyDescent="0.25">
      <c r="A47" s="72">
        <v>43</v>
      </c>
      <c r="B47" s="72" t="str">
        <f>Maths!D48</f>
        <v xml:space="preserve"> </v>
      </c>
      <c r="C47" s="85" t="str">
        <f>IF(Classe!$C47="","",Maths!BH48)</f>
        <v/>
      </c>
      <c r="D47" s="86" t="str">
        <f>IF(Classe!C47="","",Maths!BK48)</f>
        <v/>
      </c>
      <c r="E47" s="86" t="str">
        <f>IF(Classe!C47="","",Maths!BN48)</f>
        <v/>
      </c>
      <c r="F47" s="87" t="str">
        <f>IF(Classe!C47="","",Maths!BE48)</f>
        <v/>
      </c>
      <c r="G47" s="85" t="str">
        <f>IF(Classe!C47="","",Fran!BY49)</f>
        <v/>
      </c>
      <c r="H47" s="86" t="str">
        <f>IF(Classe!C47="","",Fran!CB49)</f>
        <v/>
      </c>
      <c r="I47" s="86" t="str">
        <f>IF(Classe!C47="","",Fran!CE49)</f>
        <v/>
      </c>
      <c r="J47" s="86" t="str">
        <f>IF(Classe!C47="","",Fran!CH49)</f>
        <v/>
      </c>
      <c r="K47" s="88" t="str">
        <f>IF(Classe!C47="","",Fran!BV49)</f>
        <v/>
      </c>
    </row>
    <row r="48" spans="1:11" x14ac:dyDescent="0.25">
      <c r="A48" s="72">
        <v>44</v>
      </c>
      <c r="B48" s="72" t="str">
        <f>Maths!D49</f>
        <v xml:space="preserve"> </v>
      </c>
      <c r="C48" s="85" t="str">
        <f>IF(Classe!$C48="","",Maths!BH49)</f>
        <v/>
      </c>
      <c r="D48" s="86" t="str">
        <f>IF(Classe!C48="","",Maths!BK49)</f>
        <v/>
      </c>
      <c r="E48" s="86" t="str">
        <f>IF(Classe!C48="","",Maths!BN49)</f>
        <v/>
      </c>
      <c r="F48" s="87" t="str">
        <f>IF(Classe!C48="","",Maths!BE49)</f>
        <v/>
      </c>
      <c r="G48" s="85" t="str">
        <f>IF(Classe!C48="","",Fran!BY50)</f>
        <v/>
      </c>
      <c r="H48" s="86" t="str">
        <f>IF(Classe!C48="","",Fran!CB50)</f>
        <v/>
      </c>
      <c r="I48" s="86" t="str">
        <f>IF(Classe!C48="","",Fran!CE50)</f>
        <v/>
      </c>
      <c r="J48" s="86" t="str">
        <f>IF(Classe!C48="","",Fran!CH50)</f>
        <v/>
      </c>
      <c r="K48" s="88" t="str">
        <f>IF(Classe!C48="","",Fran!BV50)</f>
        <v/>
      </c>
    </row>
    <row r="49" spans="1:11" x14ac:dyDescent="0.25">
      <c r="A49" s="72">
        <v>45</v>
      </c>
      <c r="B49" s="72" t="str">
        <f>Maths!D50</f>
        <v xml:space="preserve"> </v>
      </c>
      <c r="C49" s="85" t="str">
        <f>IF(Classe!$C49="","",Maths!BH50)</f>
        <v/>
      </c>
      <c r="D49" s="86" t="str">
        <f>IF(Classe!C49="","",Maths!BK50)</f>
        <v/>
      </c>
      <c r="E49" s="86" t="str">
        <f>IF(Classe!C49="","",Maths!BN50)</f>
        <v/>
      </c>
      <c r="F49" s="87" t="str">
        <f>IF(Classe!C49="","",Maths!BE50)</f>
        <v/>
      </c>
      <c r="G49" s="85" t="str">
        <f>IF(Classe!C49="","",Fran!BY51)</f>
        <v/>
      </c>
      <c r="H49" s="86" t="str">
        <f>IF(Classe!C49="","",Fran!CB51)</f>
        <v/>
      </c>
      <c r="I49" s="86" t="str">
        <f>IF(Classe!C49="","",Fran!CE51)</f>
        <v/>
      </c>
      <c r="J49" s="86" t="str">
        <f>IF(Classe!C49="","",Fran!CH51)</f>
        <v/>
      </c>
      <c r="K49" s="88" t="str">
        <f>IF(Classe!C49="","",Fran!BV51)</f>
        <v/>
      </c>
    </row>
    <row r="50" spans="1:11" x14ac:dyDescent="0.25">
      <c r="A50" s="72">
        <v>46</v>
      </c>
      <c r="B50" s="72" t="str">
        <f>Maths!D51</f>
        <v xml:space="preserve"> </v>
      </c>
      <c r="C50" s="85" t="str">
        <f>IF(Classe!$C50="","",Maths!BH51)</f>
        <v/>
      </c>
      <c r="D50" s="86" t="str">
        <f>IF(Classe!C50="","",Maths!BK51)</f>
        <v/>
      </c>
      <c r="E50" s="86" t="str">
        <f>IF(Classe!C50="","",Maths!BN51)</f>
        <v/>
      </c>
      <c r="F50" s="87" t="str">
        <f>IF(Classe!C50="","",Maths!BE51)</f>
        <v/>
      </c>
      <c r="G50" s="85" t="str">
        <f>IF(Classe!C50="","",Fran!BY52)</f>
        <v/>
      </c>
      <c r="H50" s="86" t="str">
        <f>IF(Classe!C50="","",Fran!CB52)</f>
        <v/>
      </c>
      <c r="I50" s="86" t="str">
        <f>IF(Classe!C50="","",Fran!CE52)</f>
        <v/>
      </c>
      <c r="J50" s="86" t="str">
        <f>IF(Classe!C50="","",Fran!CH52)</f>
        <v/>
      </c>
      <c r="K50" s="88" t="str">
        <f>IF(Classe!C50="","",Fran!BV52)</f>
        <v/>
      </c>
    </row>
    <row r="51" spans="1:11" x14ac:dyDescent="0.25">
      <c r="A51" s="72">
        <v>47</v>
      </c>
      <c r="B51" s="72" t="str">
        <f>Maths!D52</f>
        <v xml:space="preserve"> </v>
      </c>
      <c r="C51" s="85" t="str">
        <f>IF(Classe!$C51="","",Maths!BH52)</f>
        <v/>
      </c>
      <c r="D51" s="86" t="str">
        <f>IF(Classe!C51="","",Maths!BK52)</f>
        <v/>
      </c>
      <c r="E51" s="86" t="str">
        <f>IF(Classe!C51="","",Maths!BN52)</f>
        <v/>
      </c>
      <c r="F51" s="87" t="str">
        <f>IF(Classe!C51="","",Maths!BE52)</f>
        <v/>
      </c>
      <c r="G51" s="85" t="str">
        <f>IF(Classe!C51="","",Fran!BY53)</f>
        <v/>
      </c>
      <c r="H51" s="86" t="str">
        <f>IF(Classe!C51="","",Fran!CB53)</f>
        <v/>
      </c>
      <c r="I51" s="86" t="str">
        <f>IF(Classe!C51="","",Fran!CE53)</f>
        <v/>
      </c>
      <c r="J51" s="86" t="str">
        <f>IF(Classe!C51="","",Fran!CH53)</f>
        <v/>
      </c>
      <c r="K51" s="88" t="str">
        <f>IF(Classe!C51="","",Fran!BV53)</f>
        <v/>
      </c>
    </row>
    <row r="52" spans="1:11" x14ac:dyDescent="0.25">
      <c r="A52" s="72">
        <v>48</v>
      </c>
      <c r="B52" s="72" t="str">
        <f>Maths!D53</f>
        <v xml:space="preserve"> </v>
      </c>
      <c r="C52" s="85" t="str">
        <f>IF(Classe!$C52="","",Maths!BH53)</f>
        <v/>
      </c>
      <c r="D52" s="86" t="str">
        <f>IF(Classe!C52="","",Maths!BK53)</f>
        <v/>
      </c>
      <c r="E52" s="86" t="str">
        <f>IF(Classe!C52="","",Maths!BN53)</f>
        <v/>
      </c>
      <c r="F52" s="87" t="str">
        <f>IF(Classe!C52="","",Maths!BE53)</f>
        <v/>
      </c>
      <c r="G52" s="85" t="str">
        <f>IF(Classe!C52="","",Fran!BY54)</f>
        <v/>
      </c>
      <c r="H52" s="86" t="str">
        <f>IF(Classe!C52="","",Fran!CB54)</f>
        <v/>
      </c>
      <c r="I52" s="86" t="str">
        <f>IF(Classe!C52="","",Fran!CE54)</f>
        <v/>
      </c>
      <c r="J52" s="86" t="str">
        <f>IF(Classe!C52="","",Fran!CH54)</f>
        <v/>
      </c>
      <c r="K52" s="88" t="str">
        <f>IF(Classe!C52="","",Fran!BV54)</f>
        <v/>
      </c>
    </row>
    <row r="53" spans="1:11" x14ac:dyDescent="0.25">
      <c r="A53" s="72">
        <v>49</v>
      </c>
      <c r="B53" s="72" t="str">
        <f>Maths!D54</f>
        <v xml:space="preserve"> </v>
      </c>
      <c r="C53" s="85" t="str">
        <f>IF(Classe!$C53="","",Maths!BH54)</f>
        <v/>
      </c>
      <c r="D53" s="86" t="str">
        <f>IF(Classe!C53="","",Maths!BK54)</f>
        <v/>
      </c>
      <c r="E53" s="86" t="str">
        <f>IF(Classe!C53="","",Maths!BN54)</f>
        <v/>
      </c>
      <c r="F53" s="87" t="str">
        <f>IF(Classe!C53="","",Maths!BE54)</f>
        <v/>
      </c>
      <c r="G53" s="85" t="str">
        <f>IF(Classe!C53="","",Fran!BY55)</f>
        <v/>
      </c>
      <c r="H53" s="86" t="str">
        <f>IF(Classe!C53="","",Fran!CB55)</f>
        <v/>
      </c>
      <c r="I53" s="86" t="str">
        <f>IF(Classe!C53="","",Fran!CE55)</f>
        <v/>
      </c>
      <c r="J53" s="86" t="str">
        <f>IF(Classe!C53="","",Fran!CH55)</f>
        <v/>
      </c>
      <c r="K53" s="88" t="str">
        <f>IF(Classe!C53="","",Fran!BV55)</f>
        <v/>
      </c>
    </row>
    <row r="54" spans="1:11" x14ac:dyDescent="0.25">
      <c r="A54" s="72">
        <v>50</v>
      </c>
      <c r="B54" s="72" t="str">
        <f>Maths!D55</f>
        <v xml:space="preserve"> </v>
      </c>
      <c r="C54" s="85" t="str">
        <f>IF(Classe!$C54="","",Maths!BH55)</f>
        <v/>
      </c>
      <c r="D54" s="86" t="str">
        <f>IF(Classe!C54="","",Maths!BK55)</f>
        <v/>
      </c>
      <c r="E54" s="86" t="str">
        <f>IF(Classe!C54="","",Maths!BN55)</f>
        <v/>
      </c>
      <c r="F54" s="87" t="str">
        <f>IF(Classe!C54="","",Maths!BE55)</f>
        <v/>
      </c>
      <c r="G54" s="85" t="str">
        <f>IF(Classe!C54="","",Fran!BY56)</f>
        <v/>
      </c>
      <c r="H54" s="86" t="str">
        <f>IF(Classe!C54="","",Fran!CB56)</f>
        <v/>
      </c>
      <c r="I54" s="86" t="str">
        <f>IF(Classe!C54="","",Fran!CE56)</f>
        <v/>
      </c>
      <c r="J54" s="86" t="str">
        <f>IF(Classe!C54="","",Fran!CH56)</f>
        <v/>
      </c>
      <c r="K54" s="88" t="str">
        <f>IF(Classe!C54="","",Fran!BV56)</f>
        <v/>
      </c>
    </row>
    <row r="55" spans="1:11" x14ac:dyDescent="0.25">
      <c r="A55" s="72">
        <v>51</v>
      </c>
      <c r="B55" s="72" t="str">
        <f>Maths!D56</f>
        <v xml:space="preserve"> </v>
      </c>
      <c r="C55" s="85" t="str">
        <f>IF(Classe!$C55="","",Maths!BH56)</f>
        <v/>
      </c>
      <c r="D55" s="86" t="str">
        <f>IF(Classe!C55="","",Maths!BK56)</f>
        <v/>
      </c>
      <c r="E55" s="86" t="str">
        <f>IF(Classe!C55="","",Maths!BN56)</f>
        <v/>
      </c>
      <c r="F55" s="87" t="str">
        <f>IF(Classe!C55="","",Maths!BE56)</f>
        <v/>
      </c>
      <c r="G55" s="85" t="str">
        <f>IF(Classe!C55="","",Fran!BY57)</f>
        <v/>
      </c>
      <c r="H55" s="86" t="str">
        <f>IF(Classe!C55="","",Fran!CB57)</f>
        <v/>
      </c>
      <c r="I55" s="86" t="str">
        <f>IF(Classe!C55="","",Fran!CE57)</f>
        <v/>
      </c>
      <c r="J55" s="86" t="str">
        <f>IF(Classe!C55="","",Fran!CH57)</f>
        <v/>
      </c>
      <c r="K55" s="88" t="str">
        <f>IF(Classe!C55="","",Fran!BV57)</f>
        <v/>
      </c>
    </row>
    <row r="56" spans="1:11" x14ac:dyDescent="0.25">
      <c r="A56" s="72">
        <v>52</v>
      </c>
      <c r="B56" s="72" t="str">
        <f>Maths!D57</f>
        <v xml:space="preserve"> </v>
      </c>
      <c r="C56" s="85" t="str">
        <f>IF(Classe!$C56="","",Maths!BH57)</f>
        <v/>
      </c>
      <c r="D56" s="86" t="str">
        <f>IF(Classe!C56="","",Maths!BK57)</f>
        <v/>
      </c>
      <c r="E56" s="86" t="str">
        <f>IF(Classe!C56="","",Maths!BN57)</f>
        <v/>
      </c>
      <c r="F56" s="87" t="str">
        <f>IF(Classe!C56="","",Maths!BE57)</f>
        <v/>
      </c>
      <c r="G56" s="85" t="str">
        <f>IF(Classe!C56="","",Fran!BY58)</f>
        <v/>
      </c>
      <c r="H56" s="86" t="str">
        <f>IF(Classe!C56="","",Fran!CB58)</f>
        <v/>
      </c>
      <c r="I56" s="86" t="str">
        <f>IF(Classe!C56="","",Fran!CE58)</f>
        <v/>
      </c>
      <c r="J56" s="86" t="str">
        <f>IF(Classe!C56="","",Fran!CH58)</f>
        <v/>
      </c>
      <c r="K56" s="88" t="str">
        <f>IF(Classe!C56="","",Fran!BV58)</f>
        <v/>
      </c>
    </row>
    <row r="57" spans="1:11" x14ac:dyDescent="0.25">
      <c r="A57" s="72">
        <v>53</v>
      </c>
      <c r="B57" s="72" t="str">
        <f>Maths!D58</f>
        <v xml:space="preserve"> </v>
      </c>
      <c r="C57" s="85" t="str">
        <f>IF(Classe!$C57="","",Maths!BH58)</f>
        <v/>
      </c>
      <c r="D57" s="86" t="str">
        <f>IF(Classe!C57="","",Maths!BK58)</f>
        <v/>
      </c>
      <c r="E57" s="86" t="str">
        <f>IF(Classe!C57="","",Maths!BN58)</f>
        <v/>
      </c>
      <c r="F57" s="87" t="str">
        <f>IF(Classe!C57="","",Maths!BE58)</f>
        <v/>
      </c>
      <c r="G57" s="85" t="str">
        <f>IF(Classe!C57="","",Fran!BY59)</f>
        <v/>
      </c>
      <c r="H57" s="86" t="str">
        <f>IF(Classe!C57="","",Fran!CB59)</f>
        <v/>
      </c>
      <c r="I57" s="86" t="str">
        <f>IF(Classe!C57="","",Fran!CE59)</f>
        <v/>
      </c>
      <c r="J57" s="86" t="str">
        <f>IF(Classe!C57="","",Fran!CH59)</f>
        <v/>
      </c>
      <c r="K57" s="88" t="str">
        <f>IF(Classe!C57="","",Fran!BV59)</f>
        <v/>
      </c>
    </row>
    <row r="58" spans="1:11" x14ac:dyDescent="0.25">
      <c r="A58" s="72">
        <v>54</v>
      </c>
      <c r="B58" s="72" t="str">
        <f>Maths!D59</f>
        <v xml:space="preserve"> </v>
      </c>
      <c r="C58" s="85" t="str">
        <f>IF(Classe!$C58="","",Maths!BH59)</f>
        <v/>
      </c>
      <c r="D58" s="86" t="str">
        <f>IF(Classe!C58="","",Maths!BK59)</f>
        <v/>
      </c>
      <c r="E58" s="86" t="str">
        <f>IF(Classe!C58="","",Maths!BN59)</f>
        <v/>
      </c>
      <c r="F58" s="87" t="str">
        <f>IF(Classe!C58="","",Maths!BE59)</f>
        <v/>
      </c>
      <c r="G58" s="85" t="str">
        <f>IF(Classe!C58="","",Fran!BY60)</f>
        <v/>
      </c>
      <c r="H58" s="86" t="str">
        <f>IF(Classe!C58="","",Fran!CB60)</f>
        <v/>
      </c>
      <c r="I58" s="86" t="str">
        <f>IF(Classe!C58="","",Fran!CE60)</f>
        <v/>
      </c>
      <c r="J58" s="86" t="str">
        <f>IF(Classe!C58="","",Fran!CH60)</f>
        <v/>
      </c>
      <c r="K58" s="88" t="str">
        <f>IF(Classe!C58="","",Fran!BV60)</f>
        <v/>
      </c>
    </row>
    <row r="59" spans="1:11" x14ac:dyDescent="0.25">
      <c r="A59" s="72">
        <v>55</v>
      </c>
      <c r="B59" s="72" t="str">
        <f>Maths!D60</f>
        <v xml:space="preserve"> </v>
      </c>
      <c r="C59" s="85" t="str">
        <f>IF(Classe!$C59="","",Maths!BH60)</f>
        <v/>
      </c>
      <c r="D59" s="86" t="str">
        <f>IF(Classe!C59="","",Maths!BK60)</f>
        <v/>
      </c>
      <c r="E59" s="86" t="str">
        <f>IF(Classe!C59="","",Maths!BN60)</f>
        <v/>
      </c>
      <c r="F59" s="87" t="str">
        <f>IF(Classe!C59="","",Maths!BE60)</f>
        <v/>
      </c>
      <c r="G59" s="85" t="str">
        <f>IF(Classe!C59="","",Fran!BY61)</f>
        <v/>
      </c>
      <c r="H59" s="86" t="str">
        <f>IF(Classe!C59="","",Fran!CB61)</f>
        <v/>
      </c>
      <c r="I59" s="86" t="str">
        <f>IF(Classe!C59="","",Fran!CE61)</f>
        <v/>
      </c>
      <c r="J59" s="86" t="str">
        <f>IF(Classe!C59="","",Fran!CH61)</f>
        <v/>
      </c>
      <c r="K59" s="88" t="str">
        <f>IF(Classe!C59="","",Fran!BV61)</f>
        <v/>
      </c>
    </row>
    <row r="60" spans="1:11" x14ac:dyDescent="0.25">
      <c r="A60" s="72">
        <v>56</v>
      </c>
      <c r="B60" s="72" t="str">
        <f>Maths!D61</f>
        <v xml:space="preserve"> </v>
      </c>
      <c r="C60" s="85" t="str">
        <f>IF(Classe!$C60="","",Maths!BH61)</f>
        <v/>
      </c>
      <c r="D60" s="86" t="str">
        <f>IF(Classe!C60="","",Maths!BK61)</f>
        <v/>
      </c>
      <c r="E60" s="86" t="str">
        <f>IF(Classe!C60="","",Maths!BN61)</f>
        <v/>
      </c>
      <c r="F60" s="87" t="str">
        <f>IF(Classe!C60="","",Maths!BE61)</f>
        <v/>
      </c>
      <c r="G60" s="85" t="str">
        <f>IF(Classe!C60="","",Fran!BY62)</f>
        <v/>
      </c>
      <c r="H60" s="86" t="str">
        <f>IF(Classe!C60="","",Fran!CB62)</f>
        <v/>
      </c>
      <c r="I60" s="86" t="str">
        <f>IF(Classe!C60="","",Fran!CE62)</f>
        <v/>
      </c>
      <c r="J60" s="86" t="str">
        <f>IF(Classe!C60="","",Fran!CH62)</f>
        <v/>
      </c>
      <c r="K60" s="88" t="str">
        <f>IF(Classe!C60="","",Fran!BV62)</f>
        <v/>
      </c>
    </row>
    <row r="61" spans="1:11" x14ac:dyDescent="0.25">
      <c r="A61" s="72">
        <v>57</v>
      </c>
      <c r="B61" s="72" t="str">
        <f>Maths!D62</f>
        <v xml:space="preserve"> </v>
      </c>
      <c r="C61" s="85" t="str">
        <f>IF(Classe!$C61="","",Maths!BH62)</f>
        <v/>
      </c>
      <c r="D61" s="86" t="str">
        <f>IF(Classe!C61="","",Maths!BK62)</f>
        <v/>
      </c>
      <c r="E61" s="86" t="str">
        <f>IF(Classe!C61="","",Maths!BN62)</f>
        <v/>
      </c>
      <c r="F61" s="87" t="str">
        <f>IF(Classe!C61="","",Maths!BE62)</f>
        <v/>
      </c>
      <c r="G61" s="85" t="str">
        <f>IF(Classe!C61="","",Fran!BY63)</f>
        <v/>
      </c>
      <c r="H61" s="86" t="str">
        <f>IF(Classe!C61="","",Fran!CB63)</f>
        <v/>
      </c>
      <c r="I61" s="86" t="str">
        <f>IF(Classe!C61="","",Fran!CE63)</f>
        <v/>
      </c>
      <c r="J61" s="86" t="str">
        <f>IF(Classe!C61="","",Fran!CH63)</f>
        <v/>
      </c>
      <c r="K61" s="88" t="str">
        <f>IF(Classe!C61="","",Fran!BV63)</f>
        <v/>
      </c>
    </row>
    <row r="62" spans="1:11" x14ac:dyDescent="0.25">
      <c r="A62" s="72">
        <v>58</v>
      </c>
      <c r="B62" s="72" t="str">
        <f>Maths!D63</f>
        <v xml:space="preserve"> </v>
      </c>
      <c r="C62" s="85" t="str">
        <f>IF(Classe!$C62="","",Maths!BH63)</f>
        <v/>
      </c>
      <c r="D62" s="86" t="str">
        <f>IF(Classe!C62="","",Maths!BK63)</f>
        <v/>
      </c>
      <c r="E62" s="86" t="str">
        <f>IF(Classe!C62="","",Maths!BN63)</f>
        <v/>
      </c>
      <c r="F62" s="87" t="str">
        <f>IF(Classe!C62="","",Maths!BE63)</f>
        <v/>
      </c>
      <c r="G62" s="85" t="str">
        <f>IF(Classe!C62="","",Fran!BY64)</f>
        <v/>
      </c>
      <c r="H62" s="86" t="str">
        <f>IF(Classe!C62="","",Fran!CB64)</f>
        <v/>
      </c>
      <c r="I62" s="86" t="str">
        <f>IF(Classe!C62="","",Fran!CE64)</f>
        <v/>
      </c>
      <c r="J62" s="86" t="str">
        <f>IF(Classe!C62="","",Fran!CH64)</f>
        <v/>
      </c>
      <c r="K62" s="88" t="str">
        <f>IF(Classe!C62="","",Fran!BV64)</f>
        <v/>
      </c>
    </row>
    <row r="63" spans="1:11" x14ac:dyDescent="0.25">
      <c r="A63" s="72">
        <v>59</v>
      </c>
      <c r="B63" s="72" t="str">
        <f>Maths!D64</f>
        <v xml:space="preserve"> </v>
      </c>
      <c r="C63" s="85" t="str">
        <f>IF(Classe!$C63="","",Maths!BH64)</f>
        <v/>
      </c>
      <c r="D63" s="86" t="str">
        <f>IF(Classe!C63="","",Maths!BK64)</f>
        <v/>
      </c>
      <c r="E63" s="86" t="str">
        <f>IF(Classe!C63="","",Maths!BN64)</f>
        <v/>
      </c>
      <c r="F63" s="87" t="str">
        <f>IF(Classe!C63="","",Maths!BE64)</f>
        <v/>
      </c>
      <c r="G63" s="85" t="str">
        <f>IF(Classe!C63="","",Fran!BY65)</f>
        <v/>
      </c>
      <c r="H63" s="86" t="str">
        <f>IF(Classe!C63="","",Fran!CB65)</f>
        <v/>
      </c>
      <c r="I63" s="86" t="str">
        <f>IF(Classe!C63="","",Fran!CE65)</f>
        <v/>
      </c>
      <c r="J63" s="86" t="str">
        <f>IF(Classe!C63="","",Fran!CH65)</f>
        <v/>
      </c>
      <c r="K63" s="88" t="str">
        <f>IF(Classe!C63="","",Fran!BV65)</f>
        <v/>
      </c>
    </row>
    <row r="64" spans="1:11" ht="15.75" thickBot="1" x14ac:dyDescent="0.3">
      <c r="A64" s="73">
        <v>60</v>
      </c>
      <c r="B64" s="73" t="str">
        <f>Maths!D65</f>
        <v xml:space="preserve"> </v>
      </c>
      <c r="C64" s="89" t="str">
        <f>IF(Classe!$C64="","",Maths!BH65)</f>
        <v/>
      </c>
      <c r="D64" s="90" t="str">
        <f>IF(Classe!C64="","",Maths!BK65)</f>
        <v/>
      </c>
      <c r="E64" s="90" t="str">
        <f>IF(Classe!C64="","",Maths!BN65)</f>
        <v/>
      </c>
      <c r="F64" s="91" t="str">
        <f>IF(Classe!C64="","",Maths!BE65)</f>
        <v/>
      </c>
      <c r="G64" s="89" t="str">
        <f>IF(Classe!C64="","",Fran!BY66)</f>
        <v/>
      </c>
      <c r="H64" s="90" t="str">
        <f>IF(Classe!C64="","",Fran!CB66)</f>
        <v/>
      </c>
      <c r="I64" s="90" t="str">
        <f>IF(Classe!C64="","",Fran!CE66)</f>
        <v/>
      </c>
      <c r="J64" s="90" t="str">
        <f>IF(Classe!C64="","",Fran!CH66)</f>
        <v/>
      </c>
      <c r="K64" s="92" t="str">
        <f>IF(Classe!C64="","",Fran!BV66)</f>
        <v/>
      </c>
    </row>
    <row r="65" spans="1:11" ht="16.5" thickTop="1" thickBot="1" x14ac:dyDescent="0.3">
      <c r="A65" s="74"/>
      <c r="B65" s="76" t="s">
        <v>27</v>
      </c>
      <c r="C65" s="93" t="e">
        <f>Maths!E75</f>
        <v>#DIV/0!</v>
      </c>
      <c r="D65" s="94" t="e">
        <f>Maths!W75</f>
        <v>#DIV/0!</v>
      </c>
      <c r="E65" s="94" t="e">
        <f>Maths!AN75</f>
        <v>#DIV/0!</v>
      </c>
      <c r="F65" s="95" t="e">
        <f>Maths!AZ75</f>
        <v>#DIV/0!</v>
      </c>
      <c r="G65" s="96" t="e">
        <f>Fran!E75</f>
        <v>#DIV/0!</v>
      </c>
      <c r="H65" s="97" t="e">
        <f>Fran!M75</f>
        <v>#DIV/0!</v>
      </c>
      <c r="I65" s="97" t="e">
        <f>Fran!AH75</f>
        <v>#DIV/0!</v>
      </c>
      <c r="J65" s="97" t="e">
        <f>Fran!AN75</f>
        <v>#DIV/0!</v>
      </c>
      <c r="K65" s="98" t="e">
        <f>Fran!BR75</f>
        <v>#DIV/0!</v>
      </c>
    </row>
    <row r="66" spans="1:11" ht="15.75" thickTop="1" x14ac:dyDescent="0.25"/>
  </sheetData>
  <sheetProtection selectLockedCells="1"/>
  <conditionalFormatting sqref="C5:K64">
    <cfRule type="cellIs" dxfId="5" priority="1" stopIfTrue="1" operator="between">
      <formula>0.3</formula>
      <formula>0.5</formula>
    </cfRule>
    <cfRule type="cellIs" dxfId="4" priority="2" stopIfTrue="1" operator="lessThan">
      <formula>0.3</formula>
    </cfRule>
  </conditionalFormatting>
  <pageMargins left="0.70833333333333337" right="0.70833333333333337" top="0.74861111111111112" bottom="0.74861111111111112" header="0.31527777777777777" footer="0.31527777777777777"/>
  <pageSetup paperSize="9" scale="74" firstPageNumber="0" fitToHeight="2" orientation="landscape" horizontalDpi="300" verticalDpi="300" r:id="rId1"/>
  <headerFooter alignWithMargins="0">
    <oddHeader>&amp;LEvaluations CE2&amp;CCirconscription de Saint-Omer 2</oddHeader>
    <oddFooter>&amp;RLD ERTUIC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BC131"/>
  <sheetViews>
    <sheetView zoomScale="70" zoomScaleNormal="70" workbookViewId="0">
      <selection activeCell="C5" sqref="C5"/>
    </sheetView>
  </sheetViews>
  <sheetFormatPr baseColWidth="10" defaultRowHeight="15.75" x14ac:dyDescent="0.25"/>
  <cols>
    <col min="3" max="3" width="97.140625" style="18" customWidth="1"/>
    <col min="4" max="4" width="12.28515625" style="19" customWidth="1"/>
    <col min="5" max="5" width="9.42578125" style="20" customWidth="1"/>
    <col min="6" max="6" width="13" style="21" customWidth="1"/>
  </cols>
  <sheetData>
    <row r="1" spans="2:55" x14ac:dyDescent="0.25">
      <c r="D1" s="22">
        <v>1</v>
      </c>
    </row>
    <row r="2" spans="2:55" x14ac:dyDescent="0.25">
      <c r="C2" s="104" t="s">
        <v>226</v>
      </c>
    </row>
    <row r="3" spans="2:55" x14ac:dyDescent="0.25">
      <c r="F3" s="23"/>
    </row>
    <row r="4" spans="2:55" ht="15" x14ac:dyDescent="0.25">
      <c r="D4" s="156" t="s">
        <v>181</v>
      </c>
      <c r="E4" s="157"/>
      <c r="F4" s="157"/>
      <c r="G4" s="157"/>
      <c r="H4" s="158"/>
      <c r="BC4" t="e">
        <f ca="1">Bilan_ind!E5341NB.SI(E4:Z4,1)</f>
        <v>#NAME?</v>
      </c>
    </row>
    <row r="5" spans="2:55" s="24" customFormat="1" ht="26.25" x14ac:dyDescent="0.4">
      <c r="B5" s="25" t="s">
        <v>21</v>
      </c>
      <c r="C5" s="26" t="str">
        <f>IF(INDEX(Maths!$D$6:$D$65,$D$1,1)="","",INDEX(Maths!$D$6:$D$65,$D$1,1))</f>
        <v xml:space="preserve"> </v>
      </c>
      <c r="D5" s="159" t="s">
        <v>183</v>
      </c>
      <c r="E5" s="157"/>
      <c r="F5" s="157"/>
      <c r="G5" s="157"/>
      <c r="H5" s="158"/>
    </row>
    <row r="6" spans="2:55" s="24" customFormat="1" ht="26.25" x14ac:dyDescent="0.4">
      <c r="B6" s="25"/>
      <c r="C6" s="29"/>
      <c r="D6" s="160" t="s">
        <v>182</v>
      </c>
      <c r="E6" s="157"/>
      <c r="F6" s="157"/>
      <c r="G6" s="157"/>
      <c r="H6" s="158"/>
    </row>
    <row r="7" spans="2:55" s="24" customFormat="1" ht="26.25" x14ac:dyDescent="0.4">
      <c r="B7" s="25"/>
      <c r="C7" s="26"/>
      <c r="D7" s="161" t="s">
        <v>22</v>
      </c>
      <c r="E7" s="157"/>
      <c r="F7" s="157"/>
      <c r="G7" s="157"/>
      <c r="H7" s="158"/>
    </row>
    <row r="8" spans="2:55" s="24" customFormat="1" ht="26.25" x14ac:dyDescent="0.4">
      <c r="B8" s="25"/>
      <c r="C8" s="26"/>
      <c r="D8" s="27"/>
      <c r="E8" s="28"/>
      <c r="F8" s="25"/>
      <c r="G8" s="25"/>
    </row>
    <row r="9" spans="2:55" s="21" customFormat="1" ht="20.100000000000001" customHeight="1" x14ac:dyDescent="0.25">
      <c r="B9" s="62"/>
      <c r="C9" s="99" t="s">
        <v>184</v>
      </c>
      <c r="D9" s="30" t="s">
        <v>23</v>
      </c>
      <c r="E9" s="31" t="s">
        <v>24</v>
      </c>
    </row>
    <row r="10" spans="2:55" s="21" customFormat="1" ht="20.100000000000001" customHeight="1" x14ac:dyDescent="0.25">
      <c r="B10" s="61"/>
      <c r="C10" s="100" t="s">
        <v>14</v>
      </c>
      <c r="D10" s="154"/>
      <c r="E10" s="155"/>
    </row>
    <row r="11" spans="2:55" s="21" customFormat="1" ht="20.100000000000001" customHeight="1" x14ac:dyDescent="0.25">
      <c r="B11" s="32"/>
      <c r="C11" s="164" t="s">
        <v>172</v>
      </c>
      <c r="D11" s="59">
        <v>1</v>
      </c>
      <c r="E11" s="34" t="str">
        <f>IF(INDEX(Maths!$E$6:$AX$65,$D$1,1)="","",INDEX(Maths!$E$6:$AX$65,$D$1,1))</f>
        <v/>
      </c>
      <c r="F11" s="134">
        <f>INDEX(Maths!BF6:BQ65,$D$1,3)</f>
        <v>0</v>
      </c>
    </row>
    <row r="12" spans="2:55" s="21" customFormat="1" ht="20.100000000000001" customHeight="1" x14ac:dyDescent="0.25">
      <c r="B12" s="33"/>
      <c r="C12" s="165"/>
      <c r="D12" s="59">
        <v>2</v>
      </c>
      <c r="E12" s="34" t="str">
        <f>IF(INDEX(Maths!$E$6:$AX$65,$D$1,2)="","",INDEX(Maths!$E$6:$AX$65,$D$1,2))</f>
        <v/>
      </c>
      <c r="F12" s="134"/>
    </row>
    <row r="13" spans="2:55" s="21" customFormat="1" ht="20.100000000000001" customHeight="1" x14ac:dyDescent="0.25">
      <c r="B13" s="33"/>
      <c r="C13" s="165"/>
      <c r="D13" s="59">
        <v>3</v>
      </c>
      <c r="E13" s="34" t="str">
        <f>IF(INDEX(Maths!$E$6:$AX$65,$D$1,3)="","",INDEX(Maths!$E$6:$AX$65,$D$1,3))</f>
        <v/>
      </c>
      <c r="F13" s="134"/>
    </row>
    <row r="14" spans="2:55" s="21" customFormat="1" ht="20.100000000000001" customHeight="1" x14ac:dyDescent="0.25">
      <c r="B14" s="33"/>
      <c r="C14" s="165"/>
      <c r="D14" s="59">
        <v>4</v>
      </c>
      <c r="E14" s="34" t="str">
        <f>IF(INDEX(Maths!$E$6:$AX$65,$D$1,4)="","",INDEX(Maths!$E$6:$AX$65,$D$1,4))</f>
        <v/>
      </c>
      <c r="F14" s="134"/>
    </row>
    <row r="15" spans="2:55" s="21" customFormat="1" ht="20.100000000000001" customHeight="1" x14ac:dyDescent="0.25">
      <c r="B15" s="33"/>
      <c r="C15" s="166"/>
      <c r="D15" s="59">
        <v>5</v>
      </c>
      <c r="E15" s="34" t="str">
        <f>IF(INDEX(Maths!$E$6:$AX$65,$D$1,5)="","",INDEX(Maths!$E$6:$AX$65,$D$1,5))</f>
        <v/>
      </c>
      <c r="F15" s="134"/>
    </row>
    <row r="16" spans="2:55" s="21" customFormat="1" ht="20.100000000000001" customHeight="1" x14ac:dyDescent="0.25">
      <c r="B16" s="33"/>
      <c r="C16" s="164" t="s">
        <v>173</v>
      </c>
      <c r="D16" s="59">
        <v>6</v>
      </c>
      <c r="E16" s="34" t="str">
        <f>IF(INDEX(Maths!$E$6:$AX$65,$D$1,6)="","",INDEX(Maths!$E$6:$AX$65,$D$1,6))</f>
        <v/>
      </c>
      <c r="F16" s="134"/>
    </row>
    <row r="17" spans="2:6" s="21" customFormat="1" ht="20.100000000000001" customHeight="1" x14ac:dyDescent="0.25">
      <c r="B17" s="33"/>
      <c r="C17" s="165"/>
      <c r="D17" s="59">
        <v>7</v>
      </c>
      <c r="E17" s="34" t="str">
        <f>IF(INDEX(Maths!$E$6:$AX$65,$D$1,7)="","",INDEX(Maths!$E$6:$AX$65,$D$1,7))</f>
        <v/>
      </c>
      <c r="F17" s="134"/>
    </row>
    <row r="18" spans="2:6" s="21" customFormat="1" ht="20.100000000000001" customHeight="1" x14ac:dyDescent="0.25">
      <c r="B18" s="33"/>
      <c r="C18" s="165"/>
      <c r="D18" s="59">
        <v>8</v>
      </c>
      <c r="E18" s="34" t="str">
        <f>IF(INDEX(Maths!$E$6:$AX$65,$D$1,8)="","",INDEX(Maths!$E$6:$AX$65,$D$1,8))</f>
        <v/>
      </c>
      <c r="F18" s="134"/>
    </row>
    <row r="19" spans="2:6" s="21" customFormat="1" ht="20.100000000000001" customHeight="1" x14ac:dyDescent="0.25">
      <c r="B19" s="33"/>
      <c r="C19" s="165"/>
      <c r="D19" s="59">
        <v>9</v>
      </c>
      <c r="E19" s="34" t="str">
        <f>IF(INDEX(Maths!$E$6:$AX$65,$D$1,9)="","",INDEX(Maths!$E$6:$AX$65,$D$1,9))</f>
        <v/>
      </c>
      <c r="F19" s="134"/>
    </row>
    <row r="20" spans="2:6" s="21" customFormat="1" ht="20.100000000000001" customHeight="1" x14ac:dyDescent="0.25">
      <c r="B20" s="33"/>
      <c r="C20" s="166"/>
      <c r="D20" s="59">
        <v>10</v>
      </c>
      <c r="E20" s="34" t="str">
        <f>IF(INDEX(Maths!$E$6:$AX$65,$D$1,10)="","",INDEX(Maths!$E$6:$AX$65,$D$1,10))</f>
        <v/>
      </c>
      <c r="F20" s="134"/>
    </row>
    <row r="21" spans="2:6" s="21" customFormat="1" ht="20.100000000000001" customHeight="1" x14ac:dyDescent="0.25">
      <c r="B21" s="33"/>
      <c r="C21" s="164" t="s">
        <v>174</v>
      </c>
      <c r="D21" s="59">
        <v>11</v>
      </c>
      <c r="E21" s="34" t="str">
        <f>IF(INDEX(Maths!$E$6:$AX$65,$D$1,11)="","",INDEX(Maths!$E$6:$AX$65,$D$1,11))</f>
        <v/>
      </c>
      <c r="F21" s="134"/>
    </row>
    <row r="22" spans="2:6" s="21" customFormat="1" ht="20.100000000000001" customHeight="1" x14ac:dyDescent="0.25">
      <c r="B22" s="33"/>
      <c r="C22" s="166"/>
      <c r="D22" s="59">
        <v>12</v>
      </c>
      <c r="E22" s="34" t="str">
        <f>IF(INDEX(Maths!$E$6:$AX$65,$D$1,12)="","",INDEX(Maths!$E$6:$AX$65,$D$1,12))</f>
        <v/>
      </c>
      <c r="F22" s="134"/>
    </row>
    <row r="23" spans="2:6" s="21" customFormat="1" ht="20.100000000000001" customHeight="1" x14ac:dyDescent="0.25">
      <c r="B23" s="33"/>
      <c r="C23" s="164" t="s">
        <v>222</v>
      </c>
      <c r="D23" s="59">
        <v>13</v>
      </c>
      <c r="E23" s="34" t="str">
        <f>IF(INDEX(Maths!$E$6:$AX$65,$D$1,13)="","",INDEX(Maths!$E$6:$AX$65,$D$1,13))</f>
        <v/>
      </c>
      <c r="F23" s="134"/>
    </row>
    <row r="24" spans="2:6" s="21" customFormat="1" ht="20.100000000000001" customHeight="1" x14ac:dyDescent="0.25">
      <c r="B24" s="33"/>
      <c r="C24" s="165"/>
      <c r="D24" s="59">
        <v>14</v>
      </c>
      <c r="E24" s="34" t="str">
        <f>IF(INDEX(Maths!$E$6:$AX$65,$D$1,14)="","",INDEX(Maths!$E$6:$AX$65,$D$1,14))</f>
        <v/>
      </c>
      <c r="F24" s="134"/>
    </row>
    <row r="25" spans="2:6" s="21" customFormat="1" ht="20.100000000000001" customHeight="1" x14ac:dyDescent="0.25">
      <c r="B25" s="33"/>
      <c r="C25" s="165"/>
      <c r="D25" s="59">
        <v>15</v>
      </c>
      <c r="E25" s="34" t="str">
        <f>IF(INDEX(Maths!$E$6:$AX$65,$D$1,15)="","",INDEX(Maths!$E$6:$AX$65,$D$1,15))</f>
        <v/>
      </c>
      <c r="F25" s="134"/>
    </row>
    <row r="26" spans="2:6" s="21" customFormat="1" ht="20.100000000000001" customHeight="1" x14ac:dyDescent="0.25">
      <c r="B26" s="33"/>
      <c r="C26" s="165"/>
      <c r="D26" s="59">
        <v>16</v>
      </c>
      <c r="E26" s="34" t="str">
        <f>IF(INDEX(Maths!$E$6:$AX$65,$D$1,16)="","",INDEX(Maths!$E$6:$AX$65,$D$1,16))</f>
        <v/>
      </c>
      <c r="F26" s="134"/>
    </row>
    <row r="27" spans="2:6" s="21" customFormat="1" ht="20.100000000000001" customHeight="1" x14ac:dyDescent="0.25">
      <c r="B27" s="33"/>
      <c r="C27" s="165"/>
      <c r="D27" s="59">
        <v>17</v>
      </c>
      <c r="E27" s="34" t="str">
        <f>IF(INDEX(Maths!$E$6:$AX$65,$D$1,17)="","",INDEX(Maths!$E$6:$AX$65,$D$1,17))</f>
        <v/>
      </c>
      <c r="F27" s="134"/>
    </row>
    <row r="28" spans="2:6" s="21" customFormat="1" ht="20.100000000000001" customHeight="1" x14ac:dyDescent="0.25">
      <c r="B28" s="33"/>
      <c r="C28" s="166"/>
      <c r="D28" s="59">
        <v>18</v>
      </c>
      <c r="E28" s="34" t="str">
        <f>IF(INDEX(Maths!$E$6:$AX$65,$D$1,18)="","",INDEX(Maths!$E$6:$AX$65,$D$1,18))</f>
        <v/>
      </c>
      <c r="F28" s="134"/>
    </row>
    <row r="29" spans="2:6" s="21" customFormat="1" ht="20.100000000000001" customHeight="1" x14ac:dyDescent="0.25">
      <c r="B29" s="36"/>
      <c r="C29" s="101" t="s">
        <v>15</v>
      </c>
      <c r="D29" s="138"/>
      <c r="E29" s="139"/>
      <c r="F29" s="63"/>
    </row>
    <row r="30" spans="2:6" s="21" customFormat="1" ht="20.100000000000001" customHeight="1" x14ac:dyDescent="0.25">
      <c r="B30" s="37"/>
      <c r="C30" s="167" t="s">
        <v>223</v>
      </c>
      <c r="D30" s="58">
        <v>19</v>
      </c>
      <c r="E30" s="48" t="str">
        <f>IF(INDEX(Maths!$E$6:$AX$65,$D$1,19)="","",INDEX(Maths!$E$6:$AX$65,$D$1,19))</f>
        <v/>
      </c>
      <c r="F30" s="135">
        <f>INDEX(Maths!BF6:BQ65,$D$1,6)</f>
        <v>0</v>
      </c>
    </row>
    <row r="31" spans="2:6" s="21" customFormat="1" ht="20.100000000000001" customHeight="1" x14ac:dyDescent="0.25">
      <c r="B31" s="37"/>
      <c r="C31" s="168"/>
      <c r="D31" s="58">
        <v>20</v>
      </c>
      <c r="E31" s="48" t="str">
        <f>IF(INDEX(Maths!$E$6:$AX$65,$D$1,20)="","",INDEX(Maths!$E$6:$AX$65,$D$1,20))</f>
        <v/>
      </c>
      <c r="F31" s="136"/>
    </row>
    <row r="32" spans="2:6" s="21" customFormat="1" ht="20.100000000000001" customHeight="1" x14ac:dyDescent="0.25">
      <c r="B32" s="37"/>
      <c r="C32" s="168"/>
      <c r="D32" s="58">
        <v>21</v>
      </c>
      <c r="E32" s="48" t="str">
        <f>IF(INDEX(Maths!$E$6:$AX$65,$D$1,21)="","",INDEX(Maths!$E$6:$AX$65,$D$1,21))</f>
        <v/>
      </c>
      <c r="F32" s="136"/>
    </row>
    <row r="33" spans="2:6" s="21" customFormat="1" ht="20.100000000000001" customHeight="1" x14ac:dyDescent="0.25">
      <c r="B33" s="37"/>
      <c r="C33" s="168"/>
      <c r="D33" s="58">
        <v>22</v>
      </c>
      <c r="E33" s="48" t="str">
        <f>IF(INDEX(Maths!$E$6:$AX$65,$D$1,22)="","",INDEX(Maths!$E$6:$AX$65,$D$1,22))</f>
        <v/>
      </c>
      <c r="F33" s="136"/>
    </row>
    <row r="34" spans="2:6" s="21" customFormat="1" ht="20.100000000000001" customHeight="1" x14ac:dyDescent="0.25">
      <c r="B34" s="37"/>
      <c r="C34" s="168"/>
      <c r="D34" s="58">
        <v>23</v>
      </c>
      <c r="E34" s="48" t="str">
        <f>IF(INDEX(Maths!$E$6:$AX$65,$D$1,23)="","",INDEX(Maths!$E$6:$AX$65,$D$1,23))</f>
        <v/>
      </c>
      <c r="F34" s="136"/>
    </row>
    <row r="35" spans="2:6" s="21" customFormat="1" ht="20.100000000000001" customHeight="1" x14ac:dyDescent="0.25">
      <c r="B35" s="37"/>
      <c r="C35" s="168"/>
      <c r="D35" s="58">
        <v>24</v>
      </c>
      <c r="E35" s="48" t="str">
        <f>IF(INDEX(Maths!$E$6:$AX$65,$D$1,24)="","",INDEX(Maths!$E$6:$AX$65,$D$1,24))</f>
        <v/>
      </c>
      <c r="F35" s="136"/>
    </row>
    <row r="36" spans="2:6" s="21" customFormat="1" ht="20.100000000000001" customHeight="1" x14ac:dyDescent="0.25">
      <c r="B36" s="37"/>
      <c r="C36" s="168"/>
      <c r="D36" s="58">
        <v>25</v>
      </c>
      <c r="E36" s="48" t="str">
        <f>IF(INDEX(Maths!$E$6:$AX$65,$D$1,25)="","",INDEX(Maths!$E$6:$AX$65,$D$1,25))</f>
        <v/>
      </c>
      <c r="F36" s="136"/>
    </row>
    <row r="37" spans="2:6" s="21" customFormat="1" ht="20.100000000000001" customHeight="1" x14ac:dyDescent="0.25">
      <c r="B37" s="37"/>
      <c r="C37" s="168"/>
      <c r="D37" s="58">
        <v>26</v>
      </c>
      <c r="E37" s="48" t="str">
        <f>IF(INDEX(Maths!$E$6:$AX$65,$D$1,26)="","",INDEX(Maths!$E$6:$AX$65,$D$1,26))</f>
        <v/>
      </c>
      <c r="F37" s="136"/>
    </row>
    <row r="38" spans="2:6" s="21" customFormat="1" ht="20.100000000000001" customHeight="1" x14ac:dyDescent="0.25">
      <c r="B38" s="37"/>
      <c r="C38" s="168"/>
      <c r="D38" s="58">
        <v>27</v>
      </c>
      <c r="E38" s="48" t="str">
        <f>IF(INDEX(Maths!$E$6:$AX$65,$D$1,27)="","",INDEX(Maths!$E$6:$AX$65,$D$1,27))</f>
        <v/>
      </c>
      <c r="F38" s="136"/>
    </row>
    <row r="39" spans="2:6" s="21" customFormat="1" ht="20.100000000000001" customHeight="1" x14ac:dyDescent="0.25">
      <c r="B39" s="37"/>
      <c r="C39" s="168"/>
      <c r="D39" s="58">
        <v>28</v>
      </c>
      <c r="E39" s="48" t="str">
        <f>IF(INDEX(Maths!$E$6:$AX$65,$D$1,28)="","",INDEX(Maths!$E$6:$AX$65,$D$1,28))</f>
        <v/>
      </c>
      <c r="F39" s="136"/>
    </row>
    <row r="40" spans="2:6" s="21" customFormat="1" ht="20.100000000000001" customHeight="1" x14ac:dyDescent="0.25">
      <c r="B40" s="37"/>
      <c r="C40" s="168"/>
      <c r="D40" s="58">
        <v>29</v>
      </c>
      <c r="E40" s="48" t="str">
        <f>IF(INDEX(Maths!$E$6:$AX$65,$D$1,29)="","",INDEX(Maths!$E$6:$AX$65,$D$1,29))</f>
        <v/>
      </c>
      <c r="F40" s="136"/>
    </row>
    <row r="41" spans="2:6" s="21" customFormat="1" ht="20.100000000000001" customHeight="1" x14ac:dyDescent="0.25">
      <c r="B41" s="37"/>
      <c r="C41" s="168"/>
      <c r="D41" s="58">
        <v>30</v>
      </c>
      <c r="E41" s="48" t="str">
        <f>IF(INDEX(Maths!$E$6:$AX$65,$D$1,30)="","",INDEX(Maths!$E$6:$AX$65,$D$1,30))</f>
        <v/>
      </c>
      <c r="F41" s="136"/>
    </row>
    <row r="42" spans="2:6" s="21" customFormat="1" ht="20.100000000000001" customHeight="1" x14ac:dyDescent="0.25">
      <c r="B42" s="37"/>
      <c r="C42" s="168"/>
      <c r="D42" s="58">
        <v>31</v>
      </c>
      <c r="E42" s="48" t="str">
        <f>IF(INDEX(Maths!$E$6:$AX$65,$D$1,31)="","",INDEX(Maths!$E$6:$AX$65,$D$1,31))</f>
        <v/>
      </c>
      <c r="F42" s="136"/>
    </row>
    <row r="43" spans="2:6" s="21" customFormat="1" ht="20.100000000000001" customHeight="1" x14ac:dyDescent="0.25">
      <c r="B43" s="37"/>
      <c r="C43" s="168"/>
      <c r="D43" s="58">
        <v>32</v>
      </c>
      <c r="E43" s="48" t="str">
        <f>IF(INDEX(Maths!$E$6:$AX$65,$D$1,32)="","",INDEX(Maths!$E$6:$AX$65,$D$1,32))</f>
        <v/>
      </c>
      <c r="F43" s="136"/>
    </row>
    <row r="44" spans="2:6" s="21" customFormat="1" ht="20.100000000000001" customHeight="1" x14ac:dyDescent="0.25">
      <c r="B44" s="37"/>
      <c r="C44" s="168"/>
      <c r="D44" s="58">
        <v>33</v>
      </c>
      <c r="E44" s="48" t="str">
        <f>IF(INDEX(Maths!$E$6:$AX$65,$D$1,33)="","",INDEX(Maths!$E$6:$AX$65,$D$1,33))</f>
        <v/>
      </c>
      <c r="F44" s="136"/>
    </row>
    <row r="45" spans="2:6" s="21" customFormat="1" ht="20.100000000000001" customHeight="1" x14ac:dyDescent="0.25">
      <c r="B45" s="37"/>
      <c r="C45" s="168"/>
      <c r="D45" s="58">
        <v>34</v>
      </c>
      <c r="E45" s="48" t="str">
        <f>IF(INDEX(Maths!$E$6:$AX$65,$D$1,34)="","",INDEX(Maths!$E$6:$AX$65,$D$1,34))</f>
        <v/>
      </c>
      <c r="F45" s="136"/>
    </row>
    <row r="46" spans="2:6" s="21" customFormat="1" ht="20.100000000000001" customHeight="1" x14ac:dyDescent="0.25">
      <c r="B46" s="37"/>
      <c r="C46" s="169"/>
      <c r="D46" s="58">
        <v>35</v>
      </c>
      <c r="E46" s="48" t="str">
        <f>IF(INDEX(Maths!$E$6:$AX$65,$D$1,35)="","",INDEX(Maths!$E$6:$AX$65,$D$1,35))</f>
        <v/>
      </c>
      <c r="F46" s="137"/>
    </row>
    <row r="47" spans="2:6" s="21" customFormat="1" ht="20.100000000000001" customHeight="1" x14ac:dyDescent="0.25">
      <c r="B47" s="38"/>
      <c r="C47" s="101" t="s">
        <v>163</v>
      </c>
      <c r="D47" s="138"/>
      <c r="E47" s="139"/>
      <c r="F47" s="64"/>
    </row>
    <row r="48" spans="2:6" s="21" customFormat="1" ht="20.100000000000001" customHeight="1" x14ac:dyDescent="0.25">
      <c r="B48" s="33"/>
      <c r="C48" s="164" t="s">
        <v>179</v>
      </c>
      <c r="D48" s="58">
        <v>36</v>
      </c>
      <c r="E48" s="34" t="str">
        <f>IF(INDEX(Maths!$E$6:$AX$65,$D$1,36)="","",INDEX(Maths!$E$6:$AX$65,$D$1,36))</f>
        <v/>
      </c>
      <c r="F48" s="143">
        <f>INDEX(Maths!BF6:BQ65,$D$1,9)</f>
        <v>0</v>
      </c>
    </row>
    <row r="49" spans="2:6" s="21" customFormat="1" ht="20.100000000000001" customHeight="1" x14ac:dyDescent="0.25">
      <c r="B49" s="33"/>
      <c r="C49" s="165"/>
      <c r="D49" s="58">
        <v>37</v>
      </c>
      <c r="E49" s="34" t="str">
        <f>IF(INDEX(Maths!$E$6:$AX$65,$D$1,37)="","",INDEX(Maths!$E$6:$AX$65,$D$1,37))</f>
        <v/>
      </c>
      <c r="F49" s="144"/>
    </row>
    <row r="50" spans="2:6" s="21" customFormat="1" ht="20.100000000000001" customHeight="1" x14ac:dyDescent="0.25">
      <c r="B50" s="33"/>
      <c r="C50" s="166"/>
      <c r="D50" s="58">
        <v>38</v>
      </c>
      <c r="E50" s="34" t="str">
        <f>IF(INDEX(Maths!$E$6:$AX$65,$D$1,38)="","",INDEX(Maths!$E$6:$AX$65,$D$1,38))</f>
        <v/>
      </c>
      <c r="F50" s="144"/>
    </row>
    <row r="51" spans="2:6" s="21" customFormat="1" ht="20.100000000000001" customHeight="1" x14ac:dyDescent="0.25">
      <c r="B51" s="33"/>
      <c r="C51" s="164" t="s">
        <v>180</v>
      </c>
      <c r="D51" s="58">
        <v>39</v>
      </c>
      <c r="E51" s="34" t="str">
        <f>IF(INDEX(Maths!$E$6:$AX$65,$D$1,39)="","",INDEX(Maths!$E$6:$AX$65,$D$1,39))</f>
        <v/>
      </c>
      <c r="F51" s="144"/>
    </row>
    <row r="52" spans="2:6" s="21" customFormat="1" ht="20.100000000000001" customHeight="1" x14ac:dyDescent="0.25">
      <c r="B52" s="33"/>
      <c r="C52" s="166"/>
      <c r="D52" s="58">
        <v>40</v>
      </c>
      <c r="E52" s="34" t="str">
        <f>IF(INDEX(Maths!$E$6:$AX$65,$D$1,40)="","",INDEX(Maths!$E$6:$AX$65,$D$1,40))</f>
        <v/>
      </c>
      <c r="F52" s="144"/>
    </row>
    <row r="53" spans="2:6" s="21" customFormat="1" ht="20.100000000000001" customHeight="1" x14ac:dyDescent="0.25">
      <c r="B53" s="33"/>
      <c r="C53" s="164" t="s">
        <v>224</v>
      </c>
      <c r="D53" s="58">
        <v>41</v>
      </c>
      <c r="E53" s="34" t="str">
        <f>IF(INDEX(Maths!$E$6:$AX$65,$D$1,41)="","",INDEX(Maths!$E$6:$AX$65,$D$1,41))</f>
        <v/>
      </c>
      <c r="F53" s="144"/>
    </row>
    <row r="54" spans="2:6" s="21" customFormat="1" ht="20.100000000000001" customHeight="1" x14ac:dyDescent="0.25">
      <c r="B54" s="33"/>
      <c r="C54" s="165"/>
      <c r="D54" s="58">
        <v>42</v>
      </c>
      <c r="E54" s="34" t="str">
        <f>IF(INDEX(Maths!$E$6:$AX$65,$D$1,42)="","",INDEX(Maths!$E$6:$AX$65,$D$1,42))</f>
        <v/>
      </c>
      <c r="F54" s="152"/>
    </row>
    <row r="55" spans="2:6" s="21" customFormat="1" ht="20.100000000000001" customHeight="1" x14ac:dyDescent="0.25">
      <c r="B55" s="33"/>
      <c r="C55" s="165"/>
      <c r="D55" s="58">
        <v>43</v>
      </c>
      <c r="E55" s="50" t="str">
        <f>IF(INDEX(Maths!$E$6:$AX$65,$D$1,43)="","",INDEX(Maths!$E$6:$AX$65,$D$1,43))</f>
        <v/>
      </c>
      <c r="F55" s="152"/>
    </row>
    <row r="56" spans="2:6" s="21" customFormat="1" ht="20.100000000000001" customHeight="1" x14ac:dyDescent="0.25">
      <c r="B56" s="33"/>
      <c r="C56" s="165"/>
      <c r="D56" s="58">
        <v>44</v>
      </c>
      <c r="E56" s="50" t="str">
        <f>IF(INDEX(Maths!$E$6:$AX$65,$D$1,44)="","",INDEX(Maths!$E$6:$AX$65,$D$1,44))</f>
        <v/>
      </c>
      <c r="F56" s="152"/>
    </row>
    <row r="57" spans="2:6" s="21" customFormat="1" ht="20.100000000000001" customHeight="1" x14ac:dyDescent="0.25">
      <c r="B57" s="33"/>
      <c r="C57" s="165"/>
      <c r="D57" s="58">
        <v>45</v>
      </c>
      <c r="E57" s="50" t="str">
        <f>IF(INDEX(Maths!$E$6:$AX$65,$D$1,45)="","",INDEX(Maths!$E$6:$AX$65,$D$1,45))</f>
        <v/>
      </c>
      <c r="F57" s="152"/>
    </row>
    <row r="58" spans="2:6" s="21" customFormat="1" ht="20.100000000000001" customHeight="1" x14ac:dyDescent="0.25">
      <c r="B58" s="33"/>
      <c r="C58" s="165"/>
      <c r="D58" s="58">
        <v>46</v>
      </c>
      <c r="E58" s="34" t="str">
        <f>IF(INDEX(Maths!$E$6:$AX$65,$D$1,46)="","",INDEX(Maths!$E$6:$AX$65,$D$1,46))</f>
        <v/>
      </c>
      <c r="F58" s="152"/>
    </row>
    <row r="59" spans="2:6" s="21" customFormat="1" ht="20.100000000000001" customHeight="1" x14ac:dyDescent="0.25">
      <c r="B59" s="33"/>
      <c r="C59" s="166"/>
      <c r="D59" s="58">
        <v>47</v>
      </c>
      <c r="E59" s="34" t="str">
        <f>IF(INDEX(Maths!$E$6:$AY$65,$D$1,47)="","",INDEX(Maths!$E$6:$AY$65,$D$1,47))</f>
        <v/>
      </c>
      <c r="F59" s="153"/>
    </row>
    <row r="60" spans="2:6" ht="18.75" x14ac:dyDescent="0.25">
      <c r="C60" s="102"/>
      <c r="D60" s="39"/>
      <c r="E60" s="40"/>
      <c r="F60" s="41"/>
    </row>
    <row r="61" spans="2:6" ht="18.75" x14ac:dyDescent="0.25">
      <c r="C61" s="102"/>
      <c r="D61" s="39"/>
      <c r="E61" s="40"/>
      <c r="F61" s="41"/>
    </row>
    <row r="62" spans="2:6" s="21" customFormat="1" ht="18.75" x14ac:dyDescent="0.25">
      <c r="C62" s="99" t="s">
        <v>186</v>
      </c>
      <c r="D62" s="35" t="s">
        <v>23</v>
      </c>
      <c r="E62" s="34" t="s">
        <v>24</v>
      </c>
      <c r="F62" s="65"/>
    </row>
    <row r="63" spans="2:6" s="21" customFormat="1" ht="18.75" x14ac:dyDescent="0.25">
      <c r="C63" s="101" t="s">
        <v>185</v>
      </c>
      <c r="D63" s="162"/>
      <c r="E63" s="163"/>
      <c r="F63" s="66"/>
    </row>
    <row r="64" spans="2:6" s="21" customFormat="1" ht="12.75" customHeight="1" x14ac:dyDescent="0.25">
      <c r="C64" s="140" t="s">
        <v>187</v>
      </c>
      <c r="D64" s="42">
        <v>1</v>
      </c>
      <c r="E64" s="34" t="str">
        <f>IF(INDEX(Fran!$E$7:$BQ$64,$D$1,1)="","",INDEX(Fran!$E$7:$BQ$64,$D$1,1))</f>
        <v/>
      </c>
      <c r="F64" s="134">
        <f>INDEX(Fran!BW7:CK66,$D$1,3)</f>
        <v>0</v>
      </c>
    </row>
    <row r="65" spans="3:6" s="21" customFormat="1" ht="19.5" x14ac:dyDescent="0.25">
      <c r="C65" s="141"/>
      <c r="D65" s="42">
        <v>2</v>
      </c>
      <c r="E65" s="34" t="str">
        <f>IF(INDEX(Fran!$E$7:$BQ$64,$D$1,2)="","",INDEX(Fran!$E$7:$BQ$64,$D$1,2))</f>
        <v/>
      </c>
      <c r="F65" s="134"/>
    </row>
    <row r="66" spans="3:6" s="21" customFormat="1" ht="19.5" x14ac:dyDescent="0.25">
      <c r="C66" s="141"/>
      <c r="D66" s="42">
        <v>3</v>
      </c>
      <c r="E66" s="34" t="str">
        <f>IF(INDEX(Fran!$E$7:$BQ$64,$D$1,3)="","",INDEX(Fran!$E$7:$BQ$64,$D$1,3))</f>
        <v/>
      </c>
      <c r="F66" s="134"/>
    </row>
    <row r="67" spans="3:6" s="21" customFormat="1" ht="19.5" x14ac:dyDescent="0.25">
      <c r="C67" s="141"/>
      <c r="D67" s="42">
        <v>4</v>
      </c>
      <c r="E67" s="34" t="str">
        <f>IF(INDEX(Fran!$E$7:$BQ$64,$D$1,4)="","",INDEX(Fran!$E$7:$BQ$64,$D$1,4))</f>
        <v/>
      </c>
      <c r="F67" s="134"/>
    </row>
    <row r="68" spans="3:6" s="21" customFormat="1" ht="12.75" customHeight="1" x14ac:dyDescent="0.25">
      <c r="C68" s="141"/>
      <c r="D68" s="42">
        <v>5</v>
      </c>
      <c r="E68" s="34" t="str">
        <f>IF(INDEX(Fran!$E$7:$BQ$64,$D$1,5)="","",INDEX(Fran!$E$7:$BQ$64,$D$1,5))</f>
        <v/>
      </c>
      <c r="F68" s="134"/>
    </row>
    <row r="69" spans="3:6" s="21" customFormat="1" ht="19.5" x14ac:dyDescent="0.25">
      <c r="C69" s="141"/>
      <c r="D69" s="42">
        <v>6</v>
      </c>
      <c r="E69" s="34" t="str">
        <f>IF(INDEX(Fran!$E$7:$BQ$64,$D$1,6)="","",INDEX(Fran!$E$7:$BQ$64,$D$1,6))</f>
        <v/>
      </c>
      <c r="F69" s="134"/>
    </row>
    <row r="70" spans="3:6" s="21" customFormat="1" ht="12.75" customHeight="1" x14ac:dyDescent="0.25">
      <c r="C70" s="141"/>
      <c r="D70" s="42">
        <v>7</v>
      </c>
      <c r="E70" s="34" t="str">
        <f>IF(INDEX(Fran!$E$7:$BQ$64,$D$1,7)="","",INDEX(Fran!$E$7:$BQ$64,$D$1,7))</f>
        <v/>
      </c>
      <c r="F70" s="134"/>
    </row>
    <row r="71" spans="3:6" s="21" customFormat="1" ht="19.5" x14ac:dyDescent="0.25">
      <c r="C71" s="142"/>
      <c r="D71" s="42">
        <v>8</v>
      </c>
      <c r="E71" s="34" t="str">
        <f>IF(INDEX(Fran!$E$7:$BQ$64,$D$1,8)="","",INDEX(Fran!$E$7:$BQ$64,$D$1,8))</f>
        <v/>
      </c>
      <c r="F71" s="134"/>
    </row>
    <row r="72" spans="3:6" s="21" customFormat="1" ht="19.5" x14ac:dyDescent="0.25">
      <c r="C72" s="101" t="s">
        <v>188</v>
      </c>
      <c r="D72" s="132"/>
      <c r="E72" s="133"/>
      <c r="F72" s="67"/>
    </row>
    <row r="73" spans="3:6" s="21" customFormat="1" ht="12.75" customHeight="1" x14ac:dyDescent="0.25">
      <c r="C73" s="140" t="s">
        <v>189</v>
      </c>
      <c r="D73" s="42">
        <v>9</v>
      </c>
      <c r="E73" s="34" t="str">
        <f>IF(INDEX(Fran!$E$7:$BQ$64,$D$1,9)="","",INDEX(Fran!$E$7:$BQ$64,$D$1,9))</f>
        <v/>
      </c>
      <c r="F73" s="134">
        <f>INDEX(Fran!BW7:CK66,$D$1,6)</f>
        <v>0</v>
      </c>
    </row>
    <row r="74" spans="3:6" s="21" customFormat="1" ht="19.5" x14ac:dyDescent="0.25">
      <c r="C74" s="141"/>
      <c r="D74" s="42">
        <v>10</v>
      </c>
      <c r="E74" s="34" t="str">
        <f>IF(INDEX(Fran!$E$7:$BQ$64,$D$1,10)="","",INDEX(Fran!$E$7:$BQ$64,$D$1,10))</f>
        <v/>
      </c>
      <c r="F74" s="134"/>
    </row>
    <row r="75" spans="3:6" s="21" customFormat="1" ht="19.5" x14ac:dyDescent="0.25">
      <c r="C75" s="141"/>
      <c r="D75" s="42">
        <v>11</v>
      </c>
      <c r="E75" s="34" t="str">
        <f>IF(INDEX(Fran!$E$7:$BQ$64,$D$1,11)="","",INDEX(Fran!$E$7:$BQ$64,$D$1,11))</f>
        <v/>
      </c>
      <c r="F75" s="134"/>
    </row>
    <row r="76" spans="3:6" s="21" customFormat="1" ht="15.75" customHeight="1" x14ac:dyDescent="0.25">
      <c r="C76" s="141"/>
      <c r="D76" s="42">
        <v>12</v>
      </c>
      <c r="E76" s="34" t="str">
        <f>IF(INDEX(Fran!$E$7:$BQ$64,$D$1,12)="","",INDEX(Fran!$E$7:$BQ$64,$D$1,12))</f>
        <v/>
      </c>
      <c r="F76" s="134"/>
    </row>
    <row r="77" spans="3:6" s="21" customFormat="1" ht="15.75" customHeight="1" x14ac:dyDescent="0.25">
      <c r="C77" s="142"/>
      <c r="D77" s="42">
        <v>13</v>
      </c>
      <c r="E77" s="34" t="str">
        <f>IF(INDEX(Fran!$E$7:$BQ$64,$D$1,13)="","",INDEX(Fran!$E$7:$BQ$64,$D$1,13))</f>
        <v/>
      </c>
      <c r="F77" s="134"/>
    </row>
    <row r="78" spans="3:6" s="21" customFormat="1" ht="15.75" customHeight="1" x14ac:dyDescent="0.25">
      <c r="C78" s="140" t="s">
        <v>190</v>
      </c>
      <c r="D78" s="42">
        <v>14</v>
      </c>
      <c r="E78" s="34" t="str">
        <f>IF(INDEX(Fran!$E$7:$BQ$64,$D$1,14)="","",INDEX(Fran!$E$7:$BQ$64,$D$1,14))</f>
        <v/>
      </c>
      <c r="F78" s="134"/>
    </row>
    <row r="79" spans="3:6" s="21" customFormat="1" ht="15.75" customHeight="1" x14ac:dyDescent="0.25">
      <c r="C79" s="141"/>
      <c r="D79" s="42">
        <v>15</v>
      </c>
      <c r="E79" s="34" t="str">
        <f>IF(INDEX(Fran!$E$7:$BQ$64,$D$1,15)="","",INDEX(Fran!$E$7:$BQ$64,$D$1,15))</f>
        <v/>
      </c>
      <c r="F79" s="134"/>
    </row>
    <row r="80" spans="3:6" s="21" customFormat="1" ht="15.75" customHeight="1" x14ac:dyDescent="0.25">
      <c r="C80" s="141"/>
      <c r="D80" s="42">
        <v>16</v>
      </c>
      <c r="E80" s="34" t="str">
        <f>IF(INDEX(Fran!$E$7:$BQ$64,$D$1,16)="","",INDEX(Fran!$E$7:$BQ$64,$D$1,16))</f>
        <v/>
      </c>
      <c r="F80" s="134"/>
    </row>
    <row r="81" spans="3:6" s="21" customFormat="1" ht="15.75" customHeight="1" x14ac:dyDescent="0.25">
      <c r="C81" s="141"/>
      <c r="D81" s="42">
        <v>17</v>
      </c>
      <c r="E81" s="34" t="str">
        <f>IF(INDEX(Fran!$E$7:$BQ$64,$D$1,17)="","",INDEX(Fran!$E$7:$BQ$64,$D$1,17))</f>
        <v/>
      </c>
      <c r="F81" s="134"/>
    </row>
    <row r="82" spans="3:6" s="21" customFormat="1" ht="15.75" customHeight="1" x14ac:dyDescent="0.25">
      <c r="C82" s="141"/>
      <c r="D82" s="42">
        <v>18</v>
      </c>
      <c r="E82" s="34" t="str">
        <f>IF(INDEX(Fran!$E$7:$BQ$64,$D$1,18)="","",INDEX(Fran!$E$7:$BQ$64,$D$1,18))</f>
        <v/>
      </c>
      <c r="F82" s="134"/>
    </row>
    <row r="83" spans="3:6" s="21" customFormat="1" ht="15.75" customHeight="1" x14ac:dyDescent="0.25">
      <c r="C83" s="141"/>
      <c r="D83" s="42">
        <v>19</v>
      </c>
      <c r="E83" s="34" t="str">
        <f>IF(INDEX(Fran!$E$7:$BQ$64,$D$1,19)="","",INDEX(Fran!$E$7:$BQ$64,$D$1,19))</f>
        <v/>
      </c>
      <c r="F83" s="134"/>
    </row>
    <row r="84" spans="3:6" s="21" customFormat="1" ht="15.75" customHeight="1" x14ac:dyDescent="0.25">
      <c r="C84" s="142"/>
      <c r="D84" s="42">
        <v>20</v>
      </c>
      <c r="E84" s="34" t="str">
        <f>IF(INDEX(Fran!$E$7:$BQ$64,$D$1,20)="","",INDEX(Fran!$E$7:$BQ$64,$D$1,20))</f>
        <v/>
      </c>
      <c r="F84" s="134"/>
    </row>
    <row r="85" spans="3:6" s="21" customFormat="1" ht="15.75" customHeight="1" x14ac:dyDescent="0.25">
      <c r="C85" s="140" t="s">
        <v>191</v>
      </c>
      <c r="D85" s="42">
        <v>21</v>
      </c>
      <c r="E85" s="34" t="str">
        <f>IF(INDEX(Fran!$E$7:$BQ$64,$D$1,21)="","",INDEX(Fran!$E$7:$BQ$64,$D$1,21))</f>
        <v/>
      </c>
      <c r="F85" s="134"/>
    </row>
    <row r="86" spans="3:6" s="21" customFormat="1" ht="15.75" customHeight="1" x14ac:dyDescent="0.25">
      <c r="C86" s="141"/>
      <c r="D86" s="42">
        <v>22</v>
      </c>
      <c r="E86" s="34" t="str">
        <f>IF(INDEX(Fran!$E$7:$BQ$64,$D$1,22)="","",INDEX(Fran!$E$7:$BQ$64,$D$1,22))</f>
        <v/>
      </c>
      <c r="F86" s="134"/>
    </row>
    <row r="87" spans="3:6" s="21" customFormat="1" ht="15.75" customHeight="1" x14ac:dyDescent="0.25">
      <c r="C87" s="141"/>
      <c r="D87" s="42">
        <v>23</v>
      </c>
      <c r="E87" s="34" t="str">
        <f>IF(INDEX(Fran!$E$7:$BQ$64,$D$1,23)="","",INDEX(Fran!$E$7:$BQ$64,$D$1,23))</f>
        <v/>
      </c>
      <c r="F87" s="134"/>
    </row>
    <row r="88" spans="3:6" s="21" customFormat="1" ht="19.5" x14ac:dyDescent="0.25">
      <c r="C88" s="142"/>
      <c r="D88" s="42">
        <v>24</v>
      </c>
      <c r="E88" s="34" t="str">
        <f>IF(INDEX(Fran!$E$7:$BQ$64,$D$1,24)="","",INDEX(Fran!$E$7:$BQ$64,$D$1,24))</f>
        <v/>
      </c>
      <c r="F88" s="134"/>
    </row>
    <row r="89" spans="3:6" s="21" customFormat="1" ht="19.5" x14ac:dyDescent="0.25">
      <c r="C89" s="103" t="s">
        <v>192</v>
      </c>
      <c r="D89" s="42">
        <v>25</v>
      </c>
      <c r="E89" s="34" t="str">
        <f>IF(INDEX(Fran!$E$7:$BQ$64,$D$1,25)="","",INDEX(Fran!$E$7:$BQ$64,$D$1,25))</f>
        <v/>
      </c>
      <c r="F89" s="134"/>
    </row>
    <row r="90" spans="3:6" s="21" customFormat="1" ht="19.5" x14ac:dyDescent="0.25">
      <c r="C90" s="140" t="s">
        <v>193</v>
      </c>
      <c r="D90" s="42">
        <v>26</v>
      </c>
      <c r="E90" s="34" t="str">
        <f>IF(INDEX(Fran!$E$7:$BQ$64,$D$1,26)="","",INDEX(Fran!$E$7:$BQ$64,$D$1,26))</f>
        <v/>
      </c>
      <c r="F90" s="134"/>
    </row>
    <row r="91" spans="3:6" s="21" customFormat="1" ht="12.75" customHeight="1" x14ac:dyDescent="0.25">
      <c r="C91" s="141"/>
      <c r="D91" s="42">
        <v>27</v>
      </c>
      <c r="E91" s="34" t="str">
        <f>IF(INDEX(Fran!$E$7:$BQ$64,$D$1,27)="","",INDEX(Fran!$E$7:$BQ$64,$D$1,27))</f>
        <v/>
      </c>
      <c r="F91" s="134"/>
    </row>
    <row r="92" spans="3:6" s="21" customFormat="1" ht="15.75" customHeight="1" x14ac:dyDescent="0.25">
      <c r="C92" s="141"/>
      <c r="D92" s="42">
        <v>28</v>
      </c>
      <c r="E92" s="34" t="str">
        <f>IF(INDEX(Fran!$E$7:$BQ$64,$D$1,28)="","",INDEX(Fran!$E$7:$BQ$64,$D$1,28))</f>
        <v/>
      </c>
      <c r="F92" s="134"/>
    </row>
    <row r="93" spans="3:6" s="21" customFormat="1" ht="19.5" x14ac:dyDescent="0.25">
      <c r="C93" s="142"/>
      <c r="D93" s="42">
        <v>29</v>
      </c>
      <c r="E93" s="34" t="str">
        <f>IF(INDEX(Fran!$E$7:$BQ$64,$D$1,29)="","",INDEX(Fran!$E$7:$BQ$64,$D$1,29))</f>
        <v/>
      </c>
      <c r="F93" s="134"/>
    </row>
    <row r="94" spans="3:6" s="21" customFormat="1" ht="19.5" x14ac:dyDescent="0.25">
      <c r="C94" s="101" t="s">
        <v>20</v>
      </c>
      <c r="D94" s="132"/>
      <c r="E94" s="133"/>
      <c r="F94" s="67"/>
    </row>
    <row r="95" spans="3:6" s="21" customFormat="1" ht="19.5" x14ac:dyDescent="0.25">
      <c r="C95" s="103" t="s">
        <v>142</v>
      </c>
      <c r="D95" s="42">
        <v>30</v>
      </c>
      <c r="E95" s="34" t="str">
        <f>IF(INDEX(Fran!$E$7:$BF$66,$D$1,30)="","",INDEX(Fran!$E$7:$BF$66,$D$1,30))</f>
        <v/>
      </c>
      <c r="F95" s="134">
        <f>INDEX(Fran!BW7:CK66,$D$1,9)</f>
        <v>0</v>
      </c>
    </row>
    <row r="96" spans="3:6" s="21" customFormat="1" ht="12.75" customHeight="1" x14ac:dyDescent="0.25">
      <c r="C96" s="140" t="s">
        <v>143</v>
      </c>
      <c r="D96" s="42">
        <v>31</v>
      </c>
      <c r="E96" s="34" t="str">
        <f>IF(INDEX(Fran!$E$7:$BF$66,$D$1,31)="","",INDEX(Fran!$E$7:$BF$66,$D$1,31))</f>
        <v/>
      </c>
      <c r="F96" s="134"/>
    </row>
    <row r="97" spans="3:6" s="21" customFormat="1" ht="19.5" x14ac:dyDescent="0.25">
      <c r="C97" s="141"/>
      <c r="D97" s="42">
        <v>32</v>
      </c>
      <c r="E97" s="34" t="str">
        <f>IF(INDEX(Fran!$E$7:$BF$66,$D$1,32)="","",INDEX(Fran!$E$7:$BF$66,$D$1,32))</f>
        <v/>
      </c>
      <c r="F97" s="134"/>
    </row>
    <row r="98" spans="3:6" s="21" customFormat="1" ht="12.75" customHeight="1" x14ac:dyDescent="0.25">
      <c r="C98" s="141"/>
      <c r="D98" s="42">
        <v>33</v>
      </c>
      <c r="E98" s="34" t="str">
        <f>IF(INDEX(Fran!$E$7:$BF$66,$D$1,33)="","",INDEX(Fran!$E$7:$BF$66,$D$1,33))</f>
        <v/>
      </c>
      <c r="F98" s="134"/>
    </row>
    <row r="99" spans="3:6" s="21" customFormat="1" ht="19.5" x14ac:dyDescent="0.25">
      <c r="C99" s="141"/>
      <c r="D99" s="42">
        <v>34</v>
      </c>
      <c r="E99" s="34" t="str">
        <f>IF(INDEX(Fran!$E$7:$BF$66,$D$1,34)="","",INDEX(Fran!$E$7:$BF$66,$D$1,34))</f>
        <v/>
      </c>
      <c r="F99" s="134"/>
    </row>
    <row r="100" spans="3:6" s="21" customFormat="1" ht="19.5" x14ac:dyDescent="0.25">
      <c r="C100" s="142"/>
      <c r="D100" s="42">
        <v>35</v>
      </c>
      <c r="E100" s="34" t="str">
        <f>IF(INDEX(Fran!$E$7:$BF$66,$D$1,35)="","",INDEX(Fran!$E$7:$BF$66,$D$1,35))</f>
        <v/>
      </c>
      <c r="F100" s="134"/>
    </row>
    <row r="101" spans="3:6" s="21" customFormat="1" ht="19.5" x14ac:dyDescent="0.25">
      <c r="C101" s="101" t="s">
        <v>207</v>
      </c>
      <c r="D101" s="132"/>
      <c r="E101" s="133"/>
      <c r="F101" s="67"/>
    </row>
    <row r="102" spans="3:6" s="21" customFormat="1" ht="16.5" x14ac:dyDescent="0.25">
      <c r="C102" s="140" t="s">
        <v>208</v>
      </c>
      <c r="D102" s="49">
        <v>36</v>
      </c>
      <c r="E102" s="34" t="str">
        <f>IF(INDEX(Fran!$E$7:$BF$66,$D$1,36)="","",INDEX(Fran!$E$7:$BF$66,$D$1,36))</f>
        <v/>
      </c>
      <c r="F102" s="143">
        <f>INDEX(Fran!BW7:CK66,$D$1,12)</f>
        <v>0</v>
      </c>
    </row>
    <row r="103" spans="3:6" s="21" customFormat="1" ht="12.75" customHeight="1" x14ac:dyDescent="0.25">
      <c r="C103" s="150"/>
      <c r="D103" s="49">
        <v>37</v>
      </c>
      <c r="E103" s="34" t="str">
        <f>IF(INDEX(Fran!$E$7:$BF$66,$D$1,37)="","",INDEX(Fran!$E$7:$BF$66,$D$1,37))</f>
        <v/>
      </c>
      <c r="F103" s="144"/>
    </row>
    <row r="104" spans="3:6" s="21" customFormat="1" ht="16.5" x14ac:dyDescent="0.25">
      <c r="C104" s="150"/>
      <c r="D104" s="49">
        <v>38</v>
      </c>
      <c r="E104" s="34" t="str">
        <f>IF(INDEX(Fran!$E$7:$BF$66,$D$1,38)="","",INDEX(Fran!$E$7:$BF$66,$D$1,38))</f>
        <v/>
      </c>
      <c r="F104" s="144"/>
    </row>
    <row r="105" spans="3:6" s="21" customFormat="1" ht="12.75" customHeight="1" x14ac:dyDescent="0.25">
      <c r="C105" s="150"/>
      <c r="D105" s="49">
        <v>39</v>
      </c>
      <c r="E105" s="34" t="str">
        <f>IF(INDEX(Fran!$E$7:$BF$66,$D$1,39)="","",INDEX(Fran!$E$7:$BF$66,$D$1,39))</f>
        <v/>
      </c>
      <c r="F105" s="144"/>
    </row>
    <row r="106" spans="3:6" s="21" customFormat="1" ht="16.5" x14ac:dyDescent="0.25">
      <c r="C106" s="150"/>
      <c r="D106" s="49">
        <v>40</v>
      </c>
      <c r="E106" s="34" t="str">
        <f>IF(INDEX(Fran!$E$7:$BF$66,$D$1,40)="","",INDEX(Fran!$E$7:$BF$66,$D$1,40))</f>
        <v/>
      </c>
      <c r="F106" s="144"/>
    </row>
    <row r="107" spans="3:6" s="21" customFormat="1" ht="12.75" customHeight="1" x14ac:dyDescent="0.25">
      <c r="C107" s="150"/>
      <c r="D107" s="49">
        <v>41</v>
      </c>
      <c r="E107" s="34" t="str">
        <f>IF(INDEX(Fran!$E$7:$BF$66,$D$1,41)="","",INDEX(Fran!$E$7:$BF$66,$D$1,41))</f>
        <v/>
      </c>
      <c r="F107" s="144"/>
    </row>
    <row r="108" spans="3:6" s="21" customFormat="1" ht="16.5" x14ac:dyDescent="0.25">
      <c r="C108" s="150"/>
      <c r="D108" s="49">
        <v>42</v>
      </c>
      <c r="E108" s="34" t="str">
        <f>IF(INDEX(Fran!$E$7:$BF$66,$D$1,42)="","",INDEX(Fran!$E$7:$BF$66,$D$1,42))</f>
        <v/>
      </c>
      <c r="F108" s="144"/>
    </row>
    <row r="109" spans="3:6" s="21" customFormat="1" ht="12.75" customHeight="1" x14ac:dyDescent="0.25">
      <c r="C109" s="150"/>
      <c r="D109" s="49">
        <v>43</v>
      </c>
      <c r="E109" s="34" t="str">
        <f>IF(INDEX(Fran!$E$7:$BF$66,$D$1,43)="","",INDEX(Fran!$E$7:$BF$66,$D$1,43))</f>
        <v/>
      </c>
      <c r="F109" s="144"/>
    </row>
    <row r="110" spans="3:6" s="21" customFormat="1" ht="16.5" x14ac:dyDescent="0.25">
      <c r="C110" s="150"/>
      <c r="D110" s="49">
        <v>44</v>
      </c>
      <c r="E110" s="34" t="str">
        <f>IF(INDEX(Fran!$E$7:$BF$66,$D$1,44)="","",INDEX(Fran!$E$7:$BF$66,$D$1,44))</f>
        <v/>
      </c>
      <c r="F110" s="144"/>
    </row>
    <row r="111" spans="3:6" s="21" customFormat="1" ht="16.5" x14ac:dyDescent="0.25">
      <c r="C111" s="150"/>
      <c r="D111" s="49">
        <v>45</v>
      </c>
      <c r="E111" s="34" t="str">
        <f>IF(INDEX(Fran!$E$7:$BF$66,$D$1,45)="","",INDEX(Fran!$E$7:$BF$66,$D$1,45))</f>
        <v/>
      </c>
      <c r="F111" s="144"/>
    </row>
    <row r="112" spans="3:6" s="21" customFormat="1" ht="16.5" x14ac:dyDescent="0.25">
      <c r="C112" s="150"/>
      <c r="D112" s="49">
        <v>46</v>
      </c>
      <c r="E112" s="34" t="str">
        <f>IF(INDEX(Fran!$E$7:$BF$66,$D$1,46)="","",INDEX(Fran!$E$7:$BF$66,$D$1,46))</f>
        <v/>
      </c>
      <c r="F112" s="144"/>
    </row>
    <row r="113" spans="3:6" s="21" customFormat="1" ht="16.5" x14ac:dyDescent="0.25">
      <c r="C113" s="150"/>
      <c r="D113" s="49">
        <v>47</v>
      </c>
      <c r="E113" s="34" t="str">
        <f>IF(INDEX(Fran!$E$7:$BF$66,$D$1,47)="","",INDEX(Fran!$E$7:$BF$66,$D$1,47))</f>
        <v/>
      </c>
      <c r="F113" s="144"/>
    </row>
    <row r="114" spans="3:6" s="21" customFormat="1" ht="16.5" x14ac:dyDescent="0.25">
      <c r="C114" s="150"/>
      <c r="D114" s="49">
        <v>48</v>
      </c>
      <c r="E114" s="34" t="str">
        <f>IF(INDEX(Fran!$E$7:$BF$66,$D$1,48)="","",INDEX(Fran!$E$7:$BF$66,$D$1,48))</f>
        <v/>
      </c>
      <c r="F114" s="144"/>
    </row>
    <row r="115" spans="3:6" s="21" customFormat="1" ht="16.5" x14ac:dyDescent="0.25">
      <c r="C115" s="150"/>
      <c r="D115" s="49">
        <v>49</v>
      </c>
      <c r="E115" s="34" t="str">
        <f>IF(INDEX(Fran!$E$7:$BF$66,$D$1,49)="","",INDEX(Fran!$E$7:$BF$66,$D$1,49))</f>
        <v/>
      </c>
      <c r="F115" s="144"/>
    </row>
    <row r="116" spans="3:6" s="21" customFormat="1" ht="16.5" x14ac:dyDescent="0.25">
      <c r="C116" s="150"/>
      <c r="D116" s="49">
        <v>50</v>
      </c>
      <c r="E116" s="34" t="str">
        <f>IF(INDEX(Fran!$E$7:$BF$66,$D$1,50)="","",INDEX(Fran!$E$7:$BF$66,$D$1,50))</f>
        <v/>
      </c>
      <c r="F116" s="144"/>
    </row>
    <row r="117" spans="3:6" s="21" customFormat="1" ht="16.5" x14ac:dyDescent="0.25">
      <c r="C117" s="150"/>
      <c r="D117" s="49">
        <v>51</v>
      </c>
      <c r="E117" s="34" t="str">
        <f>IF(INDEX(Fran!$E$7:$BF$66,$D$1,51)="","",INDEX(Fran!$E$7:$BF$66,$D$1,51))</f>
        <v/>
      </c>
      <c r="F117" s="145"/>
    </row>
    <row r="118" spans="3:6" s="21" customFormat="1" ht="12.75" customHeight="1" x14ac:dyDescent="0.25">
      <c r="C118" s="150"/>
      <c r="D118" s="49">
        <v>52</v>
      </c>
      <c r="E118" s="34" t="str">
        <f>IF(INDEX(Fran!$E$7:$BF$66,$D$1,52)="","",INDEX(Fran!$E$7:$BF$66,$D$1,52))</f>
        <v/>
      </c>
      <c r="F118" s="145"/>
    </row>
    <row r="119" spans="3:6" s="21" customFormat="1" ht="16.5" x14ac:dyDescent="0.25">
      <c r="C119" s="150"/>
      <c r="D119" s="49">
        <v>53</v>
      </c>
      <c r="E119" s="34" t="str">
        <f>IF(INDEX(Fran!$E$7:$BF$66,$D$1,53)="","",INDEX(Fran!$E$7:$BF$66,$D$1,53))</f>
        <v/>
      </c>
      <c r="F119" s="145"/>
    </row>
    <row r="120" spans="3:6" s="21" customFormat="1" ht="12.75" customHeight="1" x14ac:dyDescent="0.25">
      <c r="C120" s="150"/>
      <c r="D120" s="49">
        <v>54</v>
      </c>
      <c r="E120" s="34" t="str">
        <f>IF(INDEX(Fran!$E$7:$BF$66,$D$1,54)="","",INDEX(Fran!$E$7:$BF$66,$D$1,54))</f>
        <v/>
      </c>
      <c r="F120" s="145"/>
    </row>
    <row r="121" spans="3:6" s="21" customFormat="1" ht="16.5" x14ac:dyDescent="0.25">
      <c r="C121" s="150"/>
      <c r="D121" s="49">
        <v>55</v>
      </c>
      <c r="E121" s="34" t="str">
        <f>IF(INDEX(Fran!$E$7:$BQ$66,$D$1,55)="","",INDEX(Fran!$E$7:$BQ$66,$D$1,55))</f>
        <v/>
      </c>
      <c r="F121" s="145"/>
    </row>
    <row r="122" spans="3:6" ht="16.5" x14ac:dyDescent="0.25">
      <c r="C122" s="151"/>
      <c r="D122" s="49">
        <v>56</v>
      </c>
      <c r="E122" s="34" t="str">
        <f>IF(INDEX(Fran!$E$7:$BQ$66,$D$1,56)="","",INDEX(Fran!$E$7:$BQ$66,$D$1,56))</f>
        <v/>
      </c>
      <c r="F122" s="145"/>
    </row>
    <row r="123" spans="3:6" ht="16.5" x14ac:dyDescent="0.25">
      <c r="C123" s="147" t="s">
        <v>225</v>
      </c>
      <c r="D123" s="49">
        <v>57</v>
      </c>
      <c r="E123" s="34" t="str">
        <f>IF(INDEX(Fran!$E$7:$BQ$66,$D$1,57)="","",INDEX(Fran!$E$7:$BQ$66,$D$1,57))</f>
        <v/>
      </c>
      <c r="F123" s="145"/>
    </row>
    <row r="124" spans="3:6" ht="16.5" x14ac:dyDescent="0.25">
      <c r="C124" s="148"/>
      <c r="D124" s="49">
        <v>58</v>
      </c>
      <c r="E124" s="34" t="str">
        <f>IF(INDEX(Fran!$E$7:$BQ$66,$D$1,58)="","",INDEX(Fran!$E$7:$BQ$66,$D$1,58))</f>
        <v/>
      </c>
      <c r="F124" s="145"/>
    </row>
    <row r="125" spans="3:6" ht="16.5" x14ac:dyDescent="0.25">
      <c r="C125" s="148"/>
      <c r="D125" s="49">
        <v>59</v>
      </c>
      <c r="E125" s="34" t="str">
        <f>IF(INDEX(Fran!$E$7:$BQ$66,$D$1,59)="","",INDEX(Fran!$E$7:$BQ$66,$D$1,59))</f>
        <v/>
      </c>
      <c r="F125" s="145"/>
    </row>
    <row r="126" spans="3:6" ht="16.5" x14ac:dyDescent="0.25">
      <c r="C126" s="148"/>
      <c r="D126" s="49">
        <v>60</v>
      </c>
      <c r="E126" s="34" t="str">
        <f>IF(INDEX(Fran!$E$7:$BQ$66,$D$1,60)="","",INDEX(Fran!$E$7:$BQ$66,$D$1,60))</f>
        <v/>
      </c>
      <c r="F126" s="145"/>
    </row>
    <row r="127" spans="3:6" ht="16.5" x14ac:dyDescent="0.25">
      <c r="C127" s="149"/>
      <c r="D127" s="49">
        <v>61</v>
      </c>
      <c r="E127" s="34" t="str">
        <f>IF(INDEX(Fran!$E$7:$BQ$66,$D$1,61)="","",INDEX(Fran!$E$7:$BQ$66,$D$1,61))</f>
        <v/>
      </c>
      <c r="F127" s="145"/>
    </row>
    <row r="128" spans="3:6" ht="16.5" x14ac:dyDescent="0.25">
      <c r="C128" s="147" t="s">
        <v>209</v>
      </c>
      <c r="D128" s="49">
        <v>62</v>
      </c>
      <c r="E128" s="34" t="str">
        <f>IF(INDEX(Fran!$E$7:$BQ$66,$D$1,62)="","",INDEX(Fran!$E$7:$BQ$66,$D$1,62))</f>
        <v/>
      </c>
      <c r="F128" s="145"/>
    </row>
    <row r="129" spans="3:6" ht="16.5" x14ac:dyDescent="0.25">
      <c r="C129" s="148"/>
      <c r="D129" s="49">
        <v>63</v>
      </c>
      <c r="E129" s="34" t="str">
        <f>IF(INDEX(Fran!$E$7:$BQ$66,$D$1,63)="","",INDEX(Fran!$E$7:$BQ$66,$D$1,63))</f>
        <v/>
      </c>
      <c r="F129" s="145"/>
    </row>
    <row r="130" spans="3:6" ht="16.5" x14ac:dyDescent="0.25">
      <c r="C130" s="148"/>
      <c r="D130" s="49">
        <v>64</v>
      </c>
      <c r="E130" s="34" t="str">
        <f>IF(INDEX(Fran!$E$7:$BQ$66,$D$1,64)="","",INDEX(Fran!$E$7:$BQ$66,$D$1,64))</f>
        <v/>
      </c>
      <c r="F130" s="145"/>
    </row>
    <row r="131" spans="3:6" ht="31.5" customHeight="1" x14ac:dyDescent="0.25">
      <c r="C131" s="149"/>
      <c r="D131" s="49">
        <v>65</v>
      </c>
      <c r="E131" s="34" t="str">
        <f>IF(INDEX(Fran!$E$7:$BQ$66,$D$1,65)="","",INDEX(Fran!$E$7:$BQ$66,$D$1,65))</f>
        <v/>
      </c>
      <c r="F131" s="146"/>
    </row>
  </sheetData>
  <sheetProtection selectLockedCells="1"/>
  <mergeCells count="35">
    <mergeCell ref="C11:C15"/>
    <mergeCell ref="C16:C20"/>
    <mergeCell ref="C21:C22"/>
    <mergeCell ref="C23:C28"/>
    <mergeCell ref="C30:C46"/>
    <mergeCell ref="D4:H4"/>
    <mergeCell ref="D5:H5"/>
    <mergeCell ref="D6:H6"/>
    <mergeCell ref="D7:H7"/>
    <mergeCell ref="D29:E29"/>
    <mergeCell ref="D10:E10"/>
    <mergeCell ref="F11:F28"/>
    <mergeCell ref="F73:F93"/>
    <mergeCell ref="F64:F71"/>
    <mergeCell ref="D72:E72"/>
    <mergeCell ref="D63:E63"/>
    <mergeCell ref="F102:F131"/>
    <mergeCell ref="C128:C131"/>
    <mergeCell ref="C123:C127"/>
    <mergeCell ref="C102:C122"/>
    <mergeCell ref="D101:E101"/>
    <mergeCell ref="D94:E94"/>
    <mergeCell ref="F95:F100"/>
    <mergeCell ref="F30:F46"/>
    <mergeCell ref="D47:E47"/>
    <mergeCell ref="C96:C100"/>
    <mergeCell ref="F48:F59"/>
    <mergeCell ref="C90:C93"/>
    <mergeCell ref="C64:C71"/>
    <mergeCell ref="C53:C59"/>
    <mergeCell ref="C51:C52"/>
    <mergeCell ref="C48:C50"/>
    <mergeCell ref="C85:C88"/>
    <mergeCell ref="C78:C84"/>
    <mergeCell ref="C73:C77"/>
  </mergeCells>
  <conditionalFormatting sqref="E11:E28 E30:E46 E48:E59 E64:E71 E73:E93 E95:E100 E102:E131">
    <cfRule type="containsText" dxfId="3" priority="1" stopIfTrue="1" operator="containsText" text="ABS">
      <formula>NOT(ISERROR(SEARCH("ABS",E11)))</formula>
    </cfRule>
    <cfRule type="cellIs" dxfId="2" priority="2" stopIfTrue="1" operator="equal">
      <formula>7</formula>
    </cfRule>
    <cfRule type="cellIs" dxfId="1" priority="4" stopIfTrue="1" operator="equal">
      <formula>9</formula>
    </cfRule>
  </conditionalFormatting>
  <conditionalFormatting sqref="E11:E28 E30:E46 E48:E59 E64:E71 E73:E93 E95:E100 E102:E132">
    <cfRule type="cellIs" dxfId="0" priority="3" stopIfTrue="1" operator="equal">
      <formula>1</formula>
    </cfRule>
  </conditionalFormatting>
  <pageMargins left="0.70833333333333337" right="0.70833333333333337" top="0.74861111111111112" bottom="0.74861111111111112" header="0.31527777777777777" footer="0.31527777777777777"/>
  <pageSetup paperSize="9" scale="57" firstPageNumber="0" orientation="portrait" horizontalDpi="300" verticalDpi="300" r:id="rId1"/>
  <headerFooter alignWithMargins="0">
    <oddHeader>&amp;C&amp;20Circonscription de Saint-Omer 2</oddHeader>
    <oddFooter>&amp;RLD ERTUIC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Fill="0" autoLine="0" autoPict="0">
                <anchor moveWithCells="1" sizeWithCells="1">
                  <from>
                    <xdr:col>2</xdr:col>
                    <xdr:colOff>5286375</xdr:colOff>
                    <xdr:row>0</xdr:row>
                    <xdr:rowOff>28575</xdr:rowOff>
                  </from>
                  <to>
                    <xdr:col>4</xdr:col>
                    <xdr:colOff>400050</xdr:colOff>
                    <xdr:row>1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"/>
  <sheetViews>
    <sheetView workbookViewId="0">
      <selection activeCell="Q13" sqref="Q13"/>
    </sheetView>
  </sheetViews>
  <sheetFormatPr baseColWidth="10" defaultRowHeight="15" x14ac:dyDescent="0.25"/>
  <sheetData/>
  <sheetProtection selectLockedCells="1"/>
  <pageMargins left="0.70833333333333337" right="0.70833333333333337" top="0.74861111111111112" bottom="0.74861111111111112" header="0.31527777777777777" footer="0.31527777777777777"/>
  <pageSetup paperSize="9" firstPageNumber="0" orientation="landscape" horizontalDpi="300" verticalDpi="300"/>
  <headerFooter alignWithMargins="0">
    <oddHeader>&amp;LCirconscription de Saint-Omer 2&amp;CRéussite par item ou exercice</oddHeader>
    <oddFooter>&amp;RLD ERTUIC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2</vt:i4>
      </vt:variant>
    </vt:vector>
  </HeadingPairs>
  <TitlesOfParts>
    <vt:vector size="9" baseType="lpstr">
      <vt:lpstr>Classe</vt:lpstr>
      <vt:lpstr>Fran</vt:lpstr>
      <vt:lpstr>Maths</vt:lpstr>
      <vt:lpstr>Repartition classe</vt:lpstr>
      <vt:lpstr>Bilan_classe</vt:lpstr>
      <vt:lpstr>Bilan_ind</vt:lpstr>
      <vt:lpstr>Réussite par items</vt:lpstr>
      <vt:lpstr>Bilan_ind!Zone_d_impression</vt:lpstr>
      <vt:lpstr>'Réussite par items'!Zone_d_impression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Guillaume ertuic</cp:lastModifiedBy>
  <cp:lastPrinted>2016-09-16T12:53:33Z</cp:lastPrinted>
  <dcterms:created xsi:type="dcterms:W3CDTF">2015-09-22T14:17:14Z</dcterms:created>
  <dcterms:modified xsi:type="dcterms:W3CDTF">2019-07-01T07:13:22Z</dcterms:modified>
</cp:coreProperties>
</file>